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董药药\Desktop\"/>
    </mc:Choice>
  </mc:AlternateContent>
  <xr:revisionPtr revIDLastSave="0" documentId="13_ncr:1_{E5A62913-2CD1-40F6-B062-BE940FF34DDD}" xr6:coauthVersionLast="46" xr6:coauthVersionMax="46" xr10:uidLastSave="{00000000-0000-0000-0000-000000000000}"/>
  <bookViews>
    <workbookView xWindow="-110" yWindow="-110" windowWidth="21820" windowHeight="14020" activeTab="1" xr2:uid="{00000000-000D-0000-FFFF-FFFF00000000}"/>
  </bookViews>
  <sheets>
    <sheet name="DPS平均拣货能力" sheetId="2" r:id="rId1"/>
    <sheet name="PDA拣货效率分析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B33" i="3"/>
  <c r="H32" i="3"/>
  <c r="F32" i="3"/>
  <c r="G32" i="3" s="1"/>
  <c r="H31" i="3"/>
  <c r="G31" i="3"/>
  <c r="F31" i="3"/>
  <c r="F30" i="3"/>
  <c r="H30" i="3" s="1"/>
  <c r="F29" i="3"/>
  <c r="H29" i="3" s="1"/>
  <c r="H28" i="3"/>
  <c r="F28" i="3"/>
  <c r="G28" i="3" s="1"/>
  <c r="H27" i="3"/>
  <c r="G27" i="3"/>
  <c r="F27" i="3"/>
  <c r="F26" i="3"/>
  <c r="H26" i="3" s="1"/>
  <c r="F25" i="3"/>
  <c r="H25" i="3" s="1"/>
  <c r="H24" i="3"/>
  <c r="F24" i="3"/>
  <c r="G24" i="3" s="1"/>
  <c r="H23" i="3"/>
  <c r="G23" i="3"/>
  <c r="F23" i="3"/>
  <c r="F22" i="3"/>
  <c r="H22" i="3" s="1"/>
  <c r="F21" i="3"/>
  <c r="H21" i="3" s="1"/>
  <c r="H20" i="3"/>
  <c r="F20" i="3"/>
  <c r="G20" i="3" s="1"/>
  <c r="H19" i="3"/>
  <c r="G19" i="3"/>
  <c r="F19" i="3"/>
  <c r="F18" i="3"/>
  <c r="H18" i="3" s="1"/>
  <c r="F17" i="3"/>
  <c r="H17" i="3" s="1"/>
  <c r="H16" i="3"/>
  <c r="F16" i="3"/>
  <c r="G16" i="3" s="1"/>
  <c r="H15" i="3"/>
  <c r="G15" i="3"/>
  <c r="F15" i="3"/>
  <c r="F14" i="3"/>
  <c r="H14" i="3" s="1"/>
  <c r="F13" i="3"/>
  <c r="H13" i="3" s="1"/>
  <c r="H12" i="3"/>
  <c r="F12" i="3"/>
  <c r="G12" i="3" s="1"/>
  <c r="H11" i="3"/>
  <c r="G11" i="3"/>
  <c r="F11" i="3"/>
  <c r="F10" i="3"/>
  <c r="H10" i="3" s="1"/>
  <c r="F9" i="3"/>
  <c r="H9" i="3" s="1"/>
  <c r="H8" i="3"/>
  <c r="F8" i="3"/>
  <c r="G8" i="3" s="1"/>
  <c r="H7" i="3"/>
  <c r="G7" i="3"/>
  <c r="F7" i="3"/>
  <c r="F6" i="3"/>
  <c r="G6" i="3" s="1"/>
  <c r="F5" i="3"/>
  <c r="H5" i="3" s="1"/>
  <c r="H4" i="3"/>
  <c r="F4" i="3"/>
  <c r="G4" i="3" s="1"/>
  <c r="H3" i="3"/>
  <c r="G3" i="3"/>
  <c r="F3" i="3"/>
  <c r="F2" i="3"/>
  <c r="F33" i="3" s="1"/>
  <c r="R33" i="2"/>
  <c r="Q33" i="2"/>
  <c r="X32" i="2"/>
  <c r="W32" i="2"/>
  <c r="V32" i="2"/>
  <c r="U32" i="2"/>
  <c r="H32" i="2"/>
  <c r="H38" i="2" s="1"/>
  <c r="G32" i="2"/>
  <c r="N33" i="2" s="1"/>
  <c r="X31" i="2"/>
  <c r="W31" i="2"/>
  <c r="V31" i="2"/>
  <c r="U31" i="2"/>
  <c r="N31" i="2"/>
  <c r="M31" i="2"/>
  <c r="L31" i="2"/>
  <c r="K31" i="2"/>
  <c r="X30" i="2"/>
  <c r="W30" i="2"/>
  <c r="V30" i="2"/>
  <c r="U30" i="2"/>
  <c r="N30" i="2"/>
  <c r="M30" i="2"/>
  <c r="L30" i="2"/>
  <c r="K30" i="2"/>
  <c r="X29" i="2"/>
  <c r="W29" i="2"/>
  <c r="V29" i="2"/>
  <c r="U29" i="2"/>
  <c r="N29" i="2"/>
  <c r="M29" i="2"/>
  <c r="L29" i="2"/>
  <c r="K29" i="2"/>
  <c r="X28" i="2"/>
  <c r="W28" i="2"/>
  <c r="V28" i="2"/>
  <c r="U28" i="2"/>
  <c r="N28" i="2"/>
  <c r="M28" i="2"/>
  <c r="L28" i="2"/>
  <c r="K28" i="2"/>
  <c r="X27" i="2"/>
  <c r="W27" i="2"/>
  <c r="V27" i="2"/>
  <c r="U27" i="2"/>
  <c r="N27" i="2"/>
  <c r="M27" i="2"/>
  <c r="L27" i="2"/>
  <c r="K27" i="2"/>
  <c r="X26" i="2"/>
  <c r="W26" i="2"/>
  <c r="V26" i="2"/>
  <c r="U26" i="2"/>
  <c r="N26" i="2"/>
  <c r="M26" i="2"/>
  <c r="L26" i="2"/>
  <c r="K26" i="2"/>
  <c r="X25" i="2"/>
  <c r="W25" i="2"/>
  <c r="V25" i="2"/>
  <c r="U25" i="2"/>
  <c r="N25" i="2"/>
  <c r="M25" i="2"/>
  <c r="L25" i="2"/>
  <c r="K25" i="2"/>
  <c r="X24" i="2"/>
  <c r="W24" i="2"/>
  <c r="V24" i="2"/>
  <c r="U24" i="2"/>
  <c r="N24" i="2"/>
  <c r="M24" i="2"/>
  <c r="L24" i="2"/>
  <c r="K24" i="2"/>
  <c r="X23" i="2"/>
  <c r="W23" i="2"/>
  <c r="V23" i="2"/>
  <c r="U23" i="2"/>
  <c r="N23" i="2"/>
  <c r="M23" i="2"/>
  <c r="L23" i="2"/>
  <c r="K23" i="2"/>
  <c r="X22" i="2"/>
  <c r="W22" i="2"/>
  <c r="V22" i="2"/>
  <c r="U22" i="2"/>
  <c r="N22" i="2"/>
  <c r="M22" i="2"/>
  <c r="L22" i="2"/>
  <c r="K22" i="2"/>
  <c r="X21" i="2"/>
  <c r="W21" i="2"/>
  <c r="V21" i="2"/>
  <c r="U21" i="2"/>
  <c r="N21" i="2"/>
  <c r="M21" i="2"/>
  <c r="L21" i="2"/>
  <c r="K21" i="2"/>
  <c r="X20" i="2"/>
  <c r="W20" i="2"/>
  <c r="V20" i="2"/>
  <c r="U20" i="2"/>
  <c r="N20" i="2"/>
  <c r="M20" i="2"/>
  <c r="L20" i="2"/>
  <c r="K20" i="2"/>
  <c r="X19" i="2"/>
  <c r="W19" i="2"/>
  <c r="V19" i="2"/>
  <c r="U19" i="2"/>
  <c r="N19" i="2"/>
  <c r="M19" i="2"/>
  <c r="L19" i="2"/>
  <c r="K19" i="2"/>
  <c r="X18" i="2"/>
  <c r="W18" i="2"/>
  <c r="V18" i="2"/>
  <c r="U18" i="2"/>
  <c r="N18" i="2"/>
  <c r="M18" i="2"/>
  <c r="L18" i="2"/>
  <c r="K18" i="2"/>
  <c r="AB17" i="2"/>
  <c r="AA17" i="2"/>
  <c r="X17" i="2"/>
  <c r="W17" i="2"/>
  <c r="V17" i="2"/>
  <c r="U17" i="2"/>
  <c r="N17" i="2"/>
  <c r="M17" i="2"/>
  <c r="L17" i="2"/>
  <c r="K17" i="2"/>
  <c r="AH16" i="2"/>
  <c r="AG16" i="2"/>
  <c r="AF16" i="2"/>
  <c r="AE16" i="2"/>
  <c r="X16" i="2"/>
  <c r="W16" i="2"/>
  <c r="V16" i="2"/>
  <c r="U16" i="2"/>
  <c r="N16" i="2"/>
  <c r="M16" i="2"/>
  <c r="L16" i="2"/>
  <c r="K16" i="2"/>
  <c r="AH15" i="2"/>
  <c r="AG15" i="2"/>
  <c r="AF15" i="2"/>
  <c r="AE15" i="2"/>
  <c r="X15" i="2"/>
  <c r="W15" i="2"/>
  <c r="V15" i="2"/>
  <c r="U15" i="2"/>
  <c r="N15" i="2"/>
  <c r="M15" i="2"/>
  <c r="L15" i="2"/>
  <c r="K15" i="2"/>
  <c r="AH14" i="2"/>
  <c r="AG14" i="2"/>
  <c r="AF14" i="2"/>
  <c r="AE14" i="2"/>
  <c r="X14" i="2"/>
  <c r="W14" i="2"/>
  <c r="V14" i="2"/>
  <c r="U14" i="2"/>
  <c r="N14" i="2"/>
  <c r="M14" i="2"/>
  <c r="L14" i="2"/>
  <c r="K14" i="2"/>
  <c r="AH13" i="2"/>
  <c r="AG13" i="2"/>
  <c r="AF13" i="2"/>
  <c r="AE13" i="2"/>
  <c r="X13" i="2"/>
  <c r="W13" i="2"/>
  <c r="V13" i="2"/>
  <c r="U13" i="2"/>
  <c r="N13" i="2"/>
  <c r="M13" i="2"/>
  <c r="L13" i="2"/>
  <c r="K13" i="2"/>
  <c r="AH12" i="2"/>
  <c r="AG12" i="2"/>
  <c r="AF12" i="2"/>
  <c r="AE12" i="2"/>
  <c r="X12" i="2"/>
  <c r="W12" i="2"/>
  <c r="V12" i="2"/>
  <c r="U12" i="2"/>
  <c r="N12" i="2"/>
  <c r="M12" i="2"/>
  <c r="L12" i="2"/>
  <c r="K12" i="2"/>
  <c r="K32" i="2" s="1"/>
  <c r="AH11" i="2"/>
  <c r="AG11" i="2"/>
  <c r="AF11" i="2"/>
  <c r="AE11" i="2"/>
  <c r="X11" i="2"/>
  <c r="W11" i="2"/>
  <c r="V11" i="2"/>
  <c r="U11" i="2"/>
  <c r="M11" i="2"/>
  <c r="L11" i="2"/>
  <c r="K11" i="2"/>
  <c r="AH10" i="2"/>
  <c r="AG10" i="2"/>
  <c r="AF10" i="2"/>
  <c r="AE10" i="2"/>
  <c r="X10" i="2"/>
  <c r="W10" i="2"/>
  <c r="V10" i="2"/>
  <c r="U10" i="2"/>
  <c r="M10" i="2"/>
  <c r="L10" i="2"/>
  <c r="K10" i="2"/>
  <c r="AH9" i="2"/>
  <c r="AG9" i="2"/>
  <c r="AF9" i="2"/>
  <c r="AF18" i="2" s="1"/>
  <c r="AE9" i="2"/>
  <c r="X9" i="2"/>
  <c r="W9" i="2"/>
  <c r="V9" i="2"/>
  <c r="U9" i="2"/>
  <c r="M9" i="2"/>
  <c r="L9" i="2"/>
  <c r="K9" i="2"/>
  <c r="AH8" i="2"/>
  <c r="AG8" i="2"/>
  <c r="AF8" i="2"/>
  <c r="AE8" i="2"/>
  <c r="X8" i="2"/>
  <c r="W8" i="2"/>
  <c r="V8" i="2"/>
  <c r="U8" i="2"/>
  <c r="M8" i="2"/>
  <c r="L8" i="2"/>
  <c r="K8" i="2"/>
  <c r="AH7" i="2"/>
  <c r="AG7" i="2"/>
  <c r="AF7" i="2"/>
  <c r="AE7" i="2"/>
  <c r="X7" i="2"/>
  <c r="W7" i="2"/>
  <c r="V7" i="2"/>
  <c r="U7" i="2"/>
  <c r="M7" i="2"/>
  <c r="L7" i="2"/>
  <c r="K7" i="2"/>
  <c r="AH6" i="2"/>
  <c r="AG6" i="2"/>
  <c r="AF6" i="2"/>
  <c r="AE6" i="2"/>
  <c r="X6" i="2"/>
  <c r="W6" i="2"/>
  <c r="V6" i="2"/>
  <c r="U6" i="2"/>
  <c r="M6" i="2"/>
  <c r="L6" i="2"/>
  <c r="K6" i="2"/>
  <c r="AH5" i="2"/>
  <c r="AG5" i="2"/>
  <c r="AF5" i="2"/>
  <c r="AE5" i="2"/>
  <c r="X5" i="2"/>
  <c r="W5" i="2"/>
  <c r="V5" i="2"/>
  <c r="V34" i="2" s="1"/>
  <c r="U5" i="2"/>
  <c r="M5" i="2"/>
  <c r="L5" i="2"/>
  <c r="K5" i="2"/>
  <c r="AH4" i="2"/>
  <c r="AG4" i="2"/>
  <c r="AF4" i="2"/>
  <c r="AE4" i="2"/>
  <c r="X4" i="2"/>
  <c r="W4" i="2"/>
  <c r="V4" i="2"/>
  <c r="U4" i="2"/>
  <c r="M4" i="2"/>
  <c r="L4" i="2"/>
  <c r="L33" i="2" s="1"/>
  <c r="K4" i="2"/>
  <c r="AH3" i="2"/>
  <c r="AG3" i="2"/>
  <c r="AF3" i="2"/>
  <c r="AE3" i="2"/>
  <c r="X3" i="2"/>
  <c r="W3" i="2"/>
  <c r="V3" i="2"/>
  <c r="U3" i="2"/>
  <c r="M3" i="2"/>
  <c r="L3" i="2"/>
  <c r="K3" i="2"/>
  <c r="AH2" i="2"/>
  <c r="AG2" i="2"/>
  <c r="AF2" i="2"/>
  <c r="AE2" i="2"/>
  <c r="AE17" i="2" s="1"/>
  <c r="X2" i="2"/>
  <c r="W2" i="2"/>
  <c r="V2" i="2"/>
  <c r="U2" i="2"/>
  <c r="U33" i="2" s="1"/>
  <c r="M2" i="2"/>
  <c r="L2" i="2"/>
  <c r="K2" i="2"/>
  <c r="H34" i="3" l="1"/>
  <c r="G34" i="3"/>
  <c r="G2" i="3"/>
  <c r="G10" i="3"/>
  <c r="G18" i="3"/>
  <c r="G26" i="3"/>
  <c r="H2" i="3"/>
  <c r="G5" i="3"/>
  <c r="G13" i="3"/>
  <c r="G21" i="3"/>
  <c r="G29" i="3"/>
  <c r="G14" i="3"/>
  <c r="G22" i="3"/>
  <c r="G30" i="3"/>
  <c r="H6" i="3"/>
  <c r="G9" i="3"/>
  <c r="G17" i="3"/>
  <c r="G25" i="3"/>
  <c r="I38" i="2"/>
  <c r="H39" i="2" s="1"/>
  <c r="M33" i="2"/>
  <c r="AH18" i="2"/>
  <c r="AG18" i="2"/>
  <c r="X34" i="2"/>
  <c r="W34" i="2"/>
  <c r="G38" i="2"/>
  <c r="G39" i="2" s="1"/>
</calcChain>
</file>

<file path=xl/sharedStrings.xml><?xml version="1.0" encoding="utf-8"?>
<sst xmlns="http://schemas.openxmlformats.org/spreadsheetml/2006/main" count="86" uniqueCount="60">
  <si>
    <t>拣货效率分析</t>
    <phoneticPr fontId="2" type="noConversion"/>
  </si>
  <si>
    <t>日期</t>
  </si>
  <si>
    <t>拣货行数</t>
    <phoneticPr fontId="2" type="noConversion"/>
  </si>
  <si>
    <t>拣货件数</t>
    <phoneticPr fontId="2" type="noConversion"/>
  </si>
  <si>
    <t>拣货时间/小时</t>
  </si>
  <si>
    <t>拣货人数/人</t>
  </si>
  <si>
    <t>总人工时/小时</t>
    <phoneticPr fontId="2" type="noConversion"/>
  </si>
  <si>
    <t>行件比</t>
    <phoneticPr fontId="2" type="noConversion"/>
  </si>
  <si>
    <t>拣货件效率（件/小时/人）</t>
    <phoneticPr fontId="2" type="noConversion"/>
  </si>
  <si>
    <t>拣货行效率（行/小时/人）</t>
    <phoneticPr fontId="2" type="noConversion"/>
  </si>
  <si>
    <t>拣货效率（行/小时/人）</t>
  </si>
  <si>
    <t>月度</t>
    <phoneticPr fontId="2" type="noConversion"/>
  </si>
  <si>
    <t>平均件拣货效率（件/小时/人）</t>
    <phoneticPr fontId="2" type="noConversion"/>
  </si>
  <si>
    <t>平均行拣货效率（行/小时/人）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</si>
  <si>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</si>
  <si>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</si>
  <si>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</si>
  <si>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总和</t>
    <phoneticPr fontId="2" type="noConversion"/>
  </si>
  <si>
    <t>平均拣货能力</t>
    <phoneticPr fontId="2" type="noConversion"/>
  </si>
  <si>
    <t>分拣中</t>
    <phoneticPr fontId="2" type="noConversion"/>
  </si>
  <si>
    <t>分拣件数</t>
    <phoneticPr fontId="2" type="noConversion"/>
  </si>
  <si>
    <t>拍灯次数</t>
    <phoneticPr fontId="2" type="noConversion"/>
  </si>
  <si>
    <t>实际拣货数</t>
    <phoneticPr fontId="2" type="noConversion"/>
  </si>
  <si>
    <t>日期</t>
    <phoneticPr fontId="2" type="noConversion"/>
  </si>
  <si>
    <t>拣货时间</t>
    <phoneticPr fontId="2" type="noConversion"/>
  </si>
  <si>
    <t>人员数</t>
    <phoneticPr fontId="2" type="noConversion"/>
  </si>
  <si>
    <t>总人工时</t>
    <phoneticPr fontId="2" type="noConversion"/>
  </si>
  <si>
    <t>平均件效率（件/小时/人）</t>
    <phoneticPr fontId="2" type="noConversion"/>
  </si>
  <si>
    <t>平均行效率（行/小时/人）</t>
    <phoneticPr fontId="2" type="noConversion"/>
  </si>
  <si>
    <t>2020-10-16</t>
  </si>
  <si>
    <t>2020-10-17</t>
  </si>
  <si>
    <t>2020-10-18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</si>
  <si>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</si>
  <si>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</si>
  <si>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</si>
  <si>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</si>
  <si>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</si>
  <si>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</si>
  <si>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</si>
  <si>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2020-10-26</t>
  </si>
  <si>
    <t>2020-10-27</t>
  </si>
  <si>
    <t>2020-10-28</t>
  </si>
  <si>
    <t>2020-10-29</t>
  </si>
  <si>
    <t>2020-10-30</t>
  </si>
  <si>
    <t>2020-10-31</t>
  </si>
  <si>
    <t>2020-11-01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</si>
  <si>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</si>
  <si>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</si>
  <si>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</si>
  <si>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</si>
  <si>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</si>
  <si>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</si>
  <si>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</si>
  <si>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2020-11-09</t>
  </si>
  <si>
    <t>2020-11-10</t>
  </si>
  <si>
    <t>2020-11-11</t>
  </si>
  <si>
    <t>2020-11-12</t>
  </si>
  <si>
    <t>2020-11-13</t>
  </si>
  <si>
    <t>2020-11-14</t>
  </si>
  <si>
    <t>2020-11-15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</si>
</sst>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等线"/>
      <family val="2"/>
      <scheme val="minor"/>
    </font>
    <font>
      <sz val="14"/>
      <color theme="1"/>
      <name val="阿里巴巴普惠体"/>
      <family val="1"/>
      <charset val="134"/>
    </font>
    <font>
      <sz val="9"/>
      <name val="等线"/>
      <family val="3"/>
      <charset val="134"/>
      <scheme val="minor"/>
    </font>
    <font>
      <sz val="11"/>
      <color theme="1"/>
      <name val="阿里巴巴普惠体"/>
      <family val="1"/>
      <charset val="134"/>
    </font>
    <font>
      <sz val="12"/>
      <color theme="1"/>
      <name val="阿里巴巴普惠体"/>
      <family val="1"/>
      <charset val="134"/>
    </font>
    <font>
      <sz val="11"/>
      <color rgb="FFFF0000"/>
      <name val="阿里巴巴普惠体"/>
      <family val="1"/>
      <charset val="134"/>
    </font>
    <font>
      <sz val="11"/>
      <color theme="1"/>
      <name val="Microsoft YaHei UI"/>
      <family val="1"/>
      <charset val="134"/>
    </font>
    <font>
      <sz val="11"/>
      <color theme="1"/>
      <name val="宋体"/>
      <family val="1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58" fontId="3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8" fontId="3" fillId="5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3" fillId="4" borderId="1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58" fontId="3" fillId="5" borderId="1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58" fontId="5" fillId="4" borderId="1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76" fontId="3" fillId="5" borderId="16" xfId="0" applyNumberFormat="1" applyFont="1" applyFill="1" applyBorder="1" applyAlignment="1">
      <alignment horizontal="center" vertical="center"/>
    </xf>
    <xf numFmtId="58" fontId="3" fillId="5" borderId="1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拣货效率分析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DPS平均拣货能力!$C$2</c:f>
              <c:strCache>
                <c:ptCount val="1"/>
                <c:pt idx="0">
                  <c:v>平均件拣货效率（件/小时/人）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DPS平均拣货能力!$A$3:$A$5</c:f>
              <c:strCache>
                <c:ptCount val="3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</c:strCache>
            </c:strRef>
          </c:cat>
          <c:val>
            <c:numRef>
              <c:f>DPS平均拣货能力!$C$3:$C$5</c:f>
              <c:numCache>
                <c:formatCode>General</c:formatCode>
                <c:ptCount val="3"/>
                <c:pt idx="0">
                  <c:v>636</c:v>
                </c:pt>
                <c:pt idx="1">
                  <c:v>689</c:v>
                </c:pt>
                <c:pt idx="2">
                  <c:v>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4-4269-BBB2-A25EF4450FC2}"/>
            </c:ext>
          </c:extLst>
        </c:ser>
        <c:ser>
          <c:idx val="1"/>
          <c:order val="1"/>
          <c:tx>
            <c:strRef>
              <c:f>DPS平均拣货能力!$D$2</c:f>
              <c:strCache>
                <c:ptCount val="1"/>
                <c:pt idx="0">
                  <c:v>平均行拣货效率（行/小时/人）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DPS平均拣货能力!$A$3:$A$5</c:f>
              <c:strCache>
                <c:ptCount val="3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</c:strCache>
            </c:strRef>
          </c:cat>
          <c:val>
            <c:numRef>
              <c:f>DPS平均拣货能力!$D$3:$D$5</c:f>
              <c:numCache>
                <c:formatCode>General</c:formatCode>
                <c:ptCount val="3"/>
                <c:pt idx="0">
                  <c:v>192</c:v>
                </c:pt>
                <c:pt idx="1">
                  <c:v>192</c:v>
                </c:pt>
                <c:pt idx="2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4-4269-BBB2-A25EF4450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80232"/>
        <c:axId val="524180888"/>
      </c:lineChart>
      <c:catAx>
        <c:axId val="52418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180888"/>
        <c:crosses val="autoZero"/>
        <c:auto val="1"/>
        <c:lblAlgn val="ctr"/>
        <c:lblOffset val="100"/>
        <c:noMultiLvlLbl val="0"/>
      </c:catAx>
      <c:valAx>
        <c:axId val="52418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18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190500</xdr:rowOff>
    </xdr:from>
    <xdr:to>
      <xdr:col>4</xdr:col>
      <xdr:colOff>19049</xdr:colOff>
      <xdr:row>20</xdr:row>
      <xdr:rowOff>76200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A26ECFB-BBE5-4543-87E2-C20752653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S&#20998;&#26512;&#27169;&#26495;/DPS&#26376;&#24230;&#24635;&#324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均拣货能力"/>
      <sheetName val="回归分析"/>
      <sheetName val="模型"/>
      <sheetName val="订单满足率"/>
      <sheetName val="拣货员作业情况分布"/>
      <sheetName val="运作人员变化"/>
      <sheetName val="运作人员成本优化"/>
      <sheetName val="PDA拣货效率分析"/>
      <sheetName val="DPS商品安全库存"/>
      <sheetName val="DPS商品信息明细"/>
    </sheetNames>
    <sheetDataSet>
      <sheetData sheetId="0">
        <row r="2">
          <cell r="C2" t="str">
            <v>平均件拣货效率（件/小时/人）</v>
          </cell>
          <cell r="D2" t="str">
            <v>平均行拣货效率（行/小时/人）</v>
          </cell>
        </row>
        <row r="3">
          <cell r="A3" t="str">
            <v>9月</v>
          </cell>
          <cell r="C3">
            <v>636</v>
          </cell>
          <cell r="D3">
            <v>192</v>
          </cell>
        </row>
        <row r="4">
          <cell r="A4" t="str">
            <v>10月</v>
          </cell>
          <cell r="C4">
            <v>689</v>
          </cell>
          <cell r="D4">
            <v>192</v>
          </cell>
        </row>
        <row r="5">
          <cell r="A5" t="str">
            <v>11月</v>
          </cell>
          <cell r="C5">
            <v>735</v>
          </cell>
          <cell r="D5">
            <v>185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454F-EB7F-4A14-A9F7-72138DB8FF10}">
  <dimension ref="A1:AH39"/>
  <sheetViews>
    <sheetView workbookViewId="0">
      <selection activeCell="C30" sqref="C30"/>
    </sheetView>
  </sheetViews>
  <sheetFormatPr defaultRowHeight="14.5"/>
  <cols>
    <col min="1" max="2" width="13.58203125" customWidth="1"/>
    <col min="3" max="3" width="31.83203125" bestFit="1" customWidth="1"/>
    <col min="4" max="4" width="29.58203125" bestFit="1" customWidth="1"/>
    <col min="6" max="6" width="10" style="40" bestFit="1" customWidth="1"/>
    <col min="7" max="8" width="11.75" style="40" customWidth="1"/>
    <col min="9" max="9" width="14" style="40" bestFit="1" customWidth="1"/>
    <col min="10" max="10" width="11.83203125" style="40" bestFit="1" customWidth="1"/>
    <col min="11" max="11" width="14.25" style="40" bestFit="1" customWidth="1"/>
    <col min="12" max="12" width="11.83203125" style="40" customWidth="1"/>
    <col min="13" max="13" width="25.58203125" style="40" bestFit="1" customWidth="1"/>
    <col min="14" max="14" width="23.08203125" style="40" bestFit="1" customWidth="1"/>
    <col min="15" max="15" width="5.83203125" customWidth="1"/>
    <col min="16" max="16" width="11.83203125" customWidth="1"/>
    <col min="17" max="17" width="12.08203125" bestFit="1" customWidth="1"/>
    <col min="18" max="18" width="12.08203125" customWidth="1"/>
    <col min="19" max="19" width="14.25" bestFit="1" customWidth="1"/>
    <col min="20" max="20" width="12.08203125" bestFit="1" customWidth="1"/>
    <col min="21" max="21" width="14.25" bestFit="1" customWidth="1"/>
    <col min="22" max="22" width="12.08203125" customWidth="1"/>
    <col min="23" max="23" width="25.58203125" bestFit="1" customWidth="1"/>
    <col min="24" max="24" width="23.5" bestFit="1" customWidth="1"/>
    <col min="25" max="25" width="6.08203125" customWidth="1"/>
    <col min="26" max="26" width="10.33203125" customWidth="1"/>
    <col min="27" max="27" width="12.08203125" bestFit="1" customWidth="1"/>
    <col min="28" max="28" width="12.08203125" customWidth="1"/>
    <col min="29" max="29" width="14.25" bestFit="1" customWidth="1"/>
    <col min="30" max="30" width="12.08203125" bestFit="1" customWidth="1"/>
    <col min="31" max="31" width="14.25" bestFit="1" customWidth="1"/>
    <col min="32" max="32" width="12.08203125" customWidth="1"/>
    <col min="33" max="33" width="25.58203125" bestFit="1" customWidth="1"/>
    <col min="34" max="34" width="23.5" bestFit="1" customWidth="1"/>
  </cols>
  <sheetData>
    <row r="1" spans="1:34" ht="26.25" customHeight="1" thickBot="1">
      <c r="A1" s="1" t="s">
        <v>0</v>
      </c>
      <c r="B1" s="1"/>
      <c r="C1" s="1"/>
      <c r="D1" s="1"/>
      <c r="F1" s="2" t="s">
        <v>1</v>
      </c>
      <c r="G1" s="3" t="s">
        <v>2</v>
      </c>
      <c r="H1" s="3" t="s">
        <v>3</v>
      </c>
      <c r="I1" s="4" t="s">
        <v>4</v>
      </c>
      <c r="J1" s="3" t="s">
        <v>5</v>
      </c>
      <c r="K1" s="5" t="s">
        <v>6</v>
      </c>
      <c r="L1" s="5" t="s">
        <v>7</v>
      </c>
      <c r="M1" s="5" t="s">
        <v>8</v>
      </c>
      <c r="N1" s="6" t="s">
        <v>9</v>
      </c>
      <c r="P1" s="2" t="s">
        <v>1</v>
      </c>
      <c r="Q1" s="3" t="s">
        <v>2</v>
      </c>
      <c r="R1" s="3" t="s">
        <v>3</v>
      </c>
      <c r="S1" s="3" t="s">
        <v>4</v>
      </c>
      <c r="T1" s="3" t="s">
        <v>5</v>
      </c>
      <c r="U1" s="5" t="s">
        <v>6</v>
      </c>
      <c r="V1" s="5" t="s">
        <v>7</v>
      </c>
      <c r="W1" s="5" t="s">
        <v>8</v>
      </c>
      <c r="X1" s="6" t="s">
        <v>9</v>
      </c>
      <c r="Z1" s="2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5" t="s">
        <v>6</v>
      </c>
      <c r="AF1" s="5" t="s">
        <v>7</v>
      </c>
      <c r="AG1" s="5" t="s">
        <v>8</v>
      </c>
      <c r="AH1" s="6" t="s">
        <v>10</v>
      </c>
    </row>
    <row r="2" spans="1:34" ht="21.75" customHeight="1">
      <c r="A2" s="7" t="s">
        <v>11</v>
      </c>
      <c r="B2" s="7" t="s">
        <v>7</v>
      </c>
      <c r="C2" s="7" t="s">
        <v>12</v>
      </c>
      <c r="D2" s="7" t="s">
        <v>13</v>
      </c>
      <c r="F2" s="8">
        <v>44075</v>
      </c>
      <c r="G2" s="9">
        <v>19575</v>
      </c>
      <c r="H2" s="9">
        <v>53266</v>
      </c>
      <c r="I2" s="10">
        <v>19</v>
      </c>
      <c r="J2" s="9">
        <v>10</v>
      </c>
      <c r="K2" s="11">
        <f>I2*J2</f>
        <v>190</v>
      </c>
      <c r="L2" s="11">
        <f>ROUNDUP(H2/G2,0)</f>
        <v>3</v>
      </c>
      <c r="M2" s="11">
        <f>ROUNDUP(H2/I2/J2,0)</f>
        <v>281</v>
      </c>
      <c r="N2" s="12">
        <v>103</v>
      </c>
      <c r="P2" s="13">
        <v>44105</v>
      </c>
      <c r="Q2" s="14">
        <v>7348</v>
      </c>
      <c r="R2" s="14">
        <v>22026</v>
      </c>
      <c r="S2" s="14">
        <v>5</v>
      </c>
      <c r="T2" s="14">
        <v>7</v>
      </c>
      <c r="U2" s="15">
        <f>T2*S2</f>
        <v>35</v>
      </c>
      <c r="V2" s="15">
        <f>ROUNDUP(R2/Q2,0)</f>
        <v>3</v>
      </c>
      <c r="W2" s="15">
        <f>ROUNDUP(R2/S2/T2,0)</f>
        <v>630</v>
      </c>
      <c r="X2" s="16">
        <f t="shared" ref="X2:X32" si="0">ROUNDUP(Q2/S2/T2,0)</f>
        <v>210</v>
      </c>
      <c r="Z2" s="13">
        <v>44136</v>
      </c>
      <c r="AA2" s="14">
        <v>7459</v>
      </c>
      <c r="AB2" s="14">
        <v>26769</v>
      </c>
      <c r="AC2" s="14">
        <v>6</v>
      </c>
      <c r="AD2" s="14">
        <v>6</v>
      </c>
      <c r="AE2" s="15">
        <f>AD2*AC2</f>
        <v>36</v>
      </c>
      <c r="AF2" s="15">
        <f>ROUNDUP(AB2/AA2,0)</f>
        <v>4</v>
      </c>
      <c r="AG2" s="15">
        <f>ROUNDUP(AB2/AC2/AD2,0)</f>
        <v>744</v>
      </c>
      <c r="AH2" s="16">
        <f>ROUNDUP(AA2/AC2/AD2,0)</f>
        <v>208</v>
      </c>
    </row>
    <row r="3" spans="1:34" ht="17.25" customHeight="1">
      <c r="A3" s="17" t="s">
        <v>14</v>
      </c>
      <c r="B3" s="17">
        <v>4</v>
      </c>
      <c r="C3" s="17">
        <v>636</v>
      </c>
      <c r="D3" s="17">
        <v>192</v>
      </c>
      <c r="F3" s="18">
        <v>44076</v>
      </c>
      <c r="G3" s="19">
        <v>19744</v>
      </c>
      <c r="H3" s="19">
        <v>34786</v>
      </c>
      <c r="I3" s="20">
        <v>18</v>
      </c>
      <c r="J3" s="19">
        <v>10</v>
      </c>
      <c r="K3" s="11">
        <f t="shared" ref="K3:K31" si="1">I3*J3</f>
        <v>180</v>
      </c>
      <c r="L3" s="11">
        <f t="shared" ref="L3:L31" si="2">ROUNDUP(H3/G3,0)</f>
        <v>2</v>
      </c>
      <c r="M3" s="11">
        <f t="shared" ref="M3:M31" si="3">ROUNDUP(H3/I3/J3,0)</f>
        <v>194</v>
      </c>
      <c r="N3" s="21">
        <v>110</v>
      </c>
      <c r="P3" s="22">
        <v>44106</v>
      </c>
      <c r="Q3" s="23">
        <v>7340</v>
      </c>
      <c r="R3" s="23">
        <v>22642</v>
      </c>
      <c r="S3" s="23">
        <v>5</v>
      </c>
      <c r="T3" s="23">
        <v>7</v>
      </c>
      <c r="U3" s="15">
        <f t="shared" ref="U3:U32" si="4">T3*S3</f>
        <v>35</v>
      </c>
      <c r="V3" s="15">
        <f t="shared" ref="V3:V32" si="5">ROUNDUP(R3/Q3,0)</f>
        <v>4</v>
      </c>
      <c r="W3" s="15">
        <f t="shared" ref="W3:W32" si="6">ROUNDUP(R3/S3/T3,0)</f>
        <v>647</v>
      </c>
      <c r="X3" s="24">
        <f t="shared" si="0"/>
        <v>210</v>
      </c>
      <c r="Z3" s="22">
        <v>44137</v>
      </c>
      <c r="AA3" s="23">
        <v>8369</v>
      </c>
      <c r="AB3" s="23">
        <v>30533</v>
      </c>
      <c r="AC3" s="23">
        <v>6</v>
      </c>
      <c r="AD3" s="23">
        <v>7</v>
      </c>
      <c r="AE3" s="15">
        <f t="shared" ref="AE3:AE16" si="7">AD3*AC3</f>
        <v>42</v>
      </c>
      <c r="AF3" s="15">
        <f t="shared" ref="AF3:AF16" si="8">ROUNDUP(AB3/AA3,0)</f>
        <v>4</v>
      </c>
      <c r="AG3" s="15">
        <f t="shared" ref="AG3:AG16" si="9">ROUNDUP(AB3/AC3/AD3,0)</f>
        <v>727</v>
      </c>
      <c r="AH3" s="24">
        <f t="shared" ref="AH3:AH16" si="10">ROUNDUP(AA3/AC3/AD3,0)</f>
        <v>200</v>
      </c>
    </row>
    <row r="4" spans="1:34" ht="17.25" customHeight="1">
      <c r="A4" s="17" t="s">
        <v>15</v>
      </c>
      <c r="B4" s="17">
        <v>5</v>
      </c>
      <c r="C4" s="17">
        <v>689</v>
      </c>
      <c r="D4" s="17">
        <v>192</v>
      </c>
      <c r="F4" s="18">
        <v>44077</v>
      </c>
      <c r="G4" s="19">
        <v>12991</v>
      </c>
      <c r="H4" s="19">
        <v>27086</v>
      </c>
      <c r="I4" s="20">
        <v>11</v>
      </c>
      <c r="J4" s="19">
        <v>10</v>
      </c>
      <c r="K4" s="11">
        <f t="shared" si="1"/>
        <v>110</v>
      </c>
      <c r="L4" s="11">
        <f t="shared" si="2"/>
        <v>3</v>
      </c>
      <c r="M4" s="11">
        <f t="shared" si="3"/>
        <v>247</v>
      </c>
      <c r="N4" s="21">
        <v>118</v>
      </c>
      <c r="P4" s="22">
        <v>44107</v>
      </c>
      <c r="Q4" s="23">
        <v>9586</v>
      </c>
      <c r="R4" s="23">
        <v>30848</v>
      </c>
      <c r="S4" s="23">
        <v>7</v>
      </c>
      <c r="T4" s="23">
        <v>7</v>
      </c>
      <c r="U4" s="15">
        <f t="shared" si="4"/>
        <v>49</v>
      </c>
      <c r="V4" s="15">
        <f t="shared" si="5"/>
        <v>4</v>
      </c>
      <c r="W4" s="15">
        <f t="shared" si="6"/>
        <v>630</v>
      </c>
      <c r="X4" s="24">
        <f t="shared" si="0"/>
        <v>196</v>
      </c>
      <c r="Z4" s="22">
        <v>44138</v>
      </c>
      <c r="AA4" s="23">
        <v>6176</v>
      </c>
      <c r="AB4" s="23">
        <v>20265</v>
      </c>
      <c r="AC4" s="23">
        <v>5</v>
      </c>
      <c r="AD4" s="23">
        <v>7</v>
      </c>
      <c r="AE4" s="15">
        <f t="shared" si="7"/>
        <v>35</v>
      </c>
      <c r="AF4" s="15">
        <f t="shared" si="8"/>
        <v>4</v>
      </c>
      <c r="AG4" s="15">
        <f t="shared" si="9"/>
        <v>579</v>
      </c>
      <c r="AH4" s="24">
        <f t="shared" si="10"/>
        <v>177</v>
      </c>
    </row>
    <row r="5" spans="1:34" ht="17.25" customHeight="1">
      <c r="A5" s="17" t="s">
        <v>16</v>
      </c>
      <c r="B5" s="17">
        <v>5</v>
      </c>
      <c r="C5" s="17">
        <v>735</v>
      </c>
      <c r="D5" s="17">
        <v>185</v>
      </c>
      <c r="F5" s="25">
        <v>44078</v>
      </c>
      <c r="G5" s="26">
        <v>25741</v>
      </c>
      <c r="H5" s="26">
        <v>27565</v>
      </c>
      <c r="I5" s="27">
        <v>6</v>
      </c>
      <c r="J5" s="26">
        <v>10</v>
      </c>
      <c r="K5" s="11">
        <f t="shared" si="1"/>
        <v>60</v>
      </c>
      <c r="L5" s="11">
        <f t="shared" si="2"/>
        <v>2</v>
      </c>
      <c r="M5" s="11">
        <f t="shared" si="3"/>
        <v>460</v>
      </c>
      <c r="N5" s="28">
        <v>429</v>
      </c>
      <c r="P5" s="22">
        <v>44108</v>
      </c>
      <c r="Q5" s="23">
        <v>8599</v>
      </c>
      <c r="R5" s="23">
        <v>27233</v>
      </c>
      <c r="S5" s="23">
        <v>5.5</v>
      </c>
      <c r="T5" s="23">
        <v>7</v>
      </c>
      <c r="U5" s="15">
        <f t="shared" si="4"/>
        <v>38.5</v>
      </c>
      <c r="V5" s="15">
        <f t="shared" si="5"/>
        <v>4</v>
      </c>
      <c r="W5" s="15">
        <f t="shared" si="6"/>
        <v>708</v>
      </c>
      <c r="X5" s="24">
        <f t="shared" si="0"/>
        <v>224</v>
      </c>
      <c r="Z5" s="22">
        <v>44139</v>
      </c>
      <c r="AA5" s="23">
        <v>6217</v>
      </c>
      <c r="AB5" s="23">
        <v>20891</v>
      </c>
      <c r="AC5" s="23">
        <v>6</v>
      </c>
      <c r="AD5" s="23">
        <v>7</v>
      </c>
      <c r="AE5" s="15">
        <f t="shared" si="7"/>
        <v>42</v>
      </c>
      <c r="AF5" s="15">
        <f t="shared" si="8"/>
        <v>4</v>
      </c>
      <c r="AG5" s="15">
        <f t="shared" si="9"/>
        <v>498</v>
      </c>
      <c r="AH5" s="24">
        <f t="shared" si="10"/>
        <v>149</v>
      </c>
    </row>
    <row r="6" spans="1:34">
      <c r="F6" s="18">
        <v>44079</v>
      </c>
      <c r="G6" s="19">
        <v>17751</v>
      </c>
      <c r="H6" s="19">
        <v>44604</v>
      </c>
      <c r="I6" s="20">
        <v>10</v>
      </c>
      <c r="J6" s="19">
        <v>10</v>
      </c>
      <c r="K6" s="11">
        <f t="shared" si="1"/>
        <v>100</v>
      </c>
      <c r="L6" s="11">
        <f t="shared" si="2"/>
        <v>3</v>
      </c>
      <c r="M6" s="11">
        <f t="shared" si="3"/>
        <v>447</v>
      </c>
      <c r="N6" s="21">
        <v>177.5</v>
      </c>
      <c r="P6" s="22">
        <v>44109</v>
      </c>
      <c r="Q6" s="23">
        <v>6408</v>
      </c>
      <c r="R6" s="23">
        <v>32537</v>
      </c>
      <c r="S6" s="23">
        <v>7</v>
      </c>
      <c r="T6" s="23">
        <v>7</v>
      </c>
      <c r="U6" s="15">
        <f t="shared" si="4"/>
        <v>49</v>
      </c>
      <c r="V6" s="15">
        <f t="shared" si="5"/>
        <v>6</v>
      </c>
      <c r="W6" s="15">
        <f t="shared" si="6"/>
        <v>665</v>
      </c>
      <c r="X6" s="24">
        <f t="shared" si="0"/>
        <v>131</v>
      </c>
      <c r="Z6" s="22">
        <v>44140</v>
      </c>
      <c r="AA6" s="23">
        <v>5786</v>
      </c>
      <c r="AB6" s="23">
        <v>21788</v>
      </c>
      <c r="AC6" s="23">
        <v>5</v>
      </c>
      <c r="AD6" s="23">
        <v>7</v>
      </c>
      <c r="AE6" s="15">
        <f t="shared" si="7"/>
        <v>35</v>
      </c>
      <c r="AF6" s="15">
        <f t="shared" si="8"/>
        <v>4</v>
      </c>
      <c r="AG6" s="15">
        <f t="shared" si="9"/>
        <v>623</v>
      </c>
      <c r="AH6" s="24">
        <f t="shared" si="10"/>
        <v>166</v>
      </c>
    </row>
    <row r="7" spans="1:34">
      <c r="F7" s="18">
        <v>44080</v>
      </c>
      <c r="G7" s="19">
        <v>15888</v>
      </c>
      <c r="H7" s="19">
        <v>31565</v>
      </c>
      <c r="I7" s="20">
        <v>7</v>
      </c>
      <c r="J7" s="19">
        <v>10</v>
      </c>
      <c r="K7" s="11">
        <f t="shared" si="1"/>
        <v>70</v>
      </c>
      <c r="L7" s="11">
        <f t="shared" si="2"/>
        <v>2</v>
      </c>
      <c r="M7" s="11">
        <f t="shared" si="3"/>
        <v>451</v>
      </c>
      <c r="N7" s="21">
        <v>227</v>
      </c>
      <c r="P7" s="22">
        <v>44110</v>
      </c>
      <c r="Q7" s="23">
        <v>5864</v>
      </c>
      <c r="R7" s="23">
        <v>25769</v>
      </c>
      <c r="S7" s="23">
        <v>6.5</v>
      </c>
      <c r="T7" s="23">
        <v>7</v>
      </c>
      <c r="U7" s="15">
        <f t="shared" si="4"/>
        <v>45.5</v>
      </c>
      <c r="V7" s="15">
        <f t="shared" si="5"/>
        <v>5</v>
      </c>
      <c r="W7" s="15">
        <f t="shared" si="6"/>
        <v>567</v>
      </c>
      <c r="X7" s="24">
        <f t="shared" si="0"/>
        <v>129</v>
      </c>
      <c r="Z7" s="22">
        <v>44141</v>
      </c>
      <c r="AA7" s="23">
        <v>6439</v>
      </c>
      <c r="AB7" s="23">
        <v>24652</v>
      </c>
      <c r="AC7" s="23">
        <v>5</v>
      </c>
      <c r="AD7" s="23">
        <v>6</v>
      </c>
      <c r="AE7" s="15">
        <f t="shared" si="7"/>
        <v>30</v>
      </c>
      <c r="AF7" s="15">
        <f t="shared" si="8"/>
        <v>4</v>
      </c>
      <c r="AG7" s="15">
        <f t="shared" si="9"/>
        <v>822</v>
      </c>
      <c r="AH7" s="24">
        <f t="shared" si="10"/>
        <v>215</v>
      </c>
    </row>
    <row r="8" spans="1:34">
      <c r="F8" s="18">
        <v>44081</v>
      </c>
      <c r="G8" s="19">
        <v>11440</v>
      </c>
      <c r="H8" s="19">
        <v>22303</v>
      </c>
      <c r="I8" s="20">
        <v>4</v>
      </c>
      <c r="J8" s="19">
        <v>10</v>
      </c>
      <c r="K8" s="11">
        <f t="shared" si="1"/>
        <v>40</v>
      </c>
      <c r="L8" s="11">
        <f t="shared" si="2"/>
        <v>2</v>
      </c>
      <c r="M8" s="11">
        <f t="shared" si="3"/>
        <v>558</v>
      </c>
      <c r="N8" s="21">
        <v>286</v>
      </c>
      <c r="P8" s="22">
        <v>44111</v>
      </c>
      <c r="Q8" s="23">
        <v>4881</v>
      </c>
      <c r="R8" s="23">
        <v>15689</v>
      </c>
      <c r="S8" s="23">
        <v>4</v>
      </c>
      <c r="T8" s="23">
        <v>7</v>
      </c>
      <c r="U8" s="15">
        <f t="shared" si="4"/>
        <v>28</v>
      </c>
      <c r="V8" s="15">
        <f t="shared" si="5"/>
        <v>4</v>
      </c>
      <c r="W8" s="15">
        <f t="shared" si="6"/>
        <v>561</v>
      </c>
      <c r="X8" s="24">
        <f t="shared" si="0"/>
        <v>175</v>
      </c>
      <c r="Z8" s="22">
        <v>44142</v>
      </c>
      <c r="AA8" s="23">
        <v>6222</v>
      </c>
      <c r="AB8" s="23">
        <v>22323</v>
      </c>
      <c r="AC8" s="23">
        <v>5</v>
      </c>
      <c r="AD8" s="23">
        <v>6</v>
      </c>
      <c r="AE8" s="15">
        <f t="shared" si="7"/>
        <v>30</v>
      </c>
      <c r="AF8" s="15">
        <f t="shared" si="8"/>
        <v>4</v>
      </c>
      <c r="AG8" s="15">
        <f t="shared" si="9"/>
        <v>745</v>
      </c>
      <c r="AH8" s="24">
        <f t="shared" si="10"/>
        <v>208</v>
      </c>
    </row>
    <row r="9" spans="1:34">
      <c r="F9" s="18">
        <v>44082</v>
      </c>
      <c r="G9" s="19">
        <v>12066</v>
      </c>
      <c r="H9" s="19">
        <v>24501</v>
      </c>
      <c r="I9" s="20">
        <v>4</v>
      </c>
      <c r="J9" s="19">
        <v>10</v>
      </c>
      <c r="K9" s="11">
        <f t="shared" si="1"/>
        <v>40</v>
      </c>
      <c r="L9" s="11">
        <f t="shared" si="2"/>
        <v>3</v>
      </c>
      <c r="M9" s="11">
        <f t="shared" si="3"/>
        <v>613</v>
      </c>
      <c r="N9" s="21">
        <v>302</v>
      </c>
      <c r="P9" s="22">
        <v>44112</v>
      </c>
      <c r="Q9" s="23">
        <v>6194</v>
      </c>
      <c r="R9" s="23">
        <v>22057</v>
      </c>
      <c r="S9" s="23">
        <v>5</v>
      </c>
      <c r="T9" s="23">
        <v>7</v>
      </c>
      <c r="U9" s="15">
        <f t="shared" si="4"/>
        <v>35</v>
      </c>
      <c r="V9" s="15">
        <f t="shared" si="5"/>
        <v>4</v>
      </c>
      <c r="W9" s="15">
        <f t="shared" si="6"/>
        <v>631</v>
      </c>
      <c r="X9" s="24">
        <f t="shared" si="0"/>
        <v>177</v>
      </c>
      <c r="Z9" s="22">
        <v>44143</v>
      </c>
      <c r="AA9" s="23">
        <v>7302</v>
      </c>
      <c r="AB9" s="23">
        <v>30416</v>
      </c>
      <c r="AC9" s="23">
        <v>7</v>
      </c>
      <c r="AD9" s="23">
        <v>6</v>
      </c>
      <c r="AE9" s="15">
        <f t="shared" si="7"/>
        <v>42</v>
      </c>
      <c r="AF9" s="15">
        <f t="shared" si="8"/>
        <v>5</v>
      </c>
      <c r="AG9" s="15">
        <f t="shared" si="9"/>
        <v>725</v>
      </c>
      <c r="AH9" s="24">
        <f t="shared" si="10"/>
        <v>174</v>
      </c>
    </row>
    <row r="10" spans="1:34">
      <c r="F10" s="18">
        <v>44083</v>
      </c>
      <c r="G10" s="19">
        <v>11477</v>
      </c>
      <c r="H10" s="19">
        <v>34169</v>
      </c>
      <c r="I10" s="20">
        <v>5</v>
      </c>
      <c r="J10" s="19">
        <v>10</v>
      </c>
      <c r="K10" s="11">
        <f t="shared" si="1"/>
        <v>50</v>
      </c>
      <c r="L10" s="11">
        <f t="shared" si="2"/>
        <v>3</v>
      </c>
      <c r="M10" s="11">
        <f t="shared" si="3"/>
        <v>684</v>
      </c>
      <c r="N10" s="21">
        <v>230</v>
      </c>
      <c r="P10" s="22">
        <v>44113</v>
      </c>
      <c r="Q10" s="23">
        <v>6977</v>
      </c>
      <c r="R10" s="23">
        <v>24611</v>
      </c>
      <c r="S10" s="23">
        <v>5.5</v>
      </c>
      <c r="T10" s="23">
        <v>6</v>
      </c>
      <c r="U10" s="15">
        <f t="shared" si="4"/>
        <v>33</v>
      </c>
      <c r="V10" s="15">
        <f t="shared" si="5"/>
        <v>4</v>
      </c>
      <c r="W10" s="15">
        <f t="shared" si="6"/>
        <v>746</v>
      </c>
      <c r="X10" s="24">
        <f t="shared" si="0"/>
        <v>212</v>
      </c>
      <c r="Z10" s="22">
        <v>44144</v>
      </c>
      <c r="AA10" s="23">
        <v>7142</v>
      </c>
      <c r="AB10" s="23">
        <v>28085</v>
      </c>
      <c r="AC10" s="23">
        <v>5.5</v>
      </c>
      <c r="AD10" s="23">
        <v>7</v>
      </c>
      <c r="AE10" s="15">
        <f t="shared" si="7"/>
        <v>38.5</v>
      </c>
      <c r="AF10" s="15">
        <f t="shared" si="8"/>
        <v>4</v>
      </c>
      <c r="AG10" s="15">
        <f t="shared" si="9"/>
        <v>730</v>
      </c>
      <c r="AH10" s="24">
        <f t="shared" si="10"/>
        <v>186</v>
      </c>
    </row>
    <row r="11" spans="1:34">
      <c r="F11" s="22">
        <v>44084</v>
      </c>
      <c r="G11" s="23">
        <v>4088</v>
      </c>
      <c r="H11" s="23">
        <v>15221</v>
      </c>
      <c r="I11" s="20">
        <v>3</v>
      </c>
      <c r="J11" s="23">
        <v>10</v>
      </c>
      <c r="K11" s="15">
        <f t="shared" si="1"/>
        <v>30</v>
      </c>
      <c r="L11" s="15">
        <f t="shared" si="2"/>
        <v>4</v>
      </c>
      <c r="M11" s="15">
        <f t="shared" si="3"/>
        <v>508</v>
      </c>
      <c r="N11" s="24">
        <v>136</v>
      </c>
      <c r="P11" s="22">
        <v>44114</v>
      </c>
      <c r="Q11" s="23">
        <v>6370</v>
      </c>
      <c r="R11" s="23">
        <v>22762</v>
      </c>
      <c r="S11" s="23">
        <v>5</v>
      </c>
      <c r="T11" s="23">
        <v>6</v>
      </c>
      <c r="U11" s="15">
        <f t="shared" si="4"/>
        <v>30</v>
      </c>
      <c r="V11" s="15">
        <f t="shared" si="5"/>
        <v>4</v>
      </c>
      <c r="W11" s="15">
        <f t="shared" si="6"/>
        <v>759</v>
      </c>
      <c r="X11" s="24">
        <f t="shared" si="0"/>
        <v>213</v>
      </c>
      <c r="Z11" s="22">
        <v>44145</v>
      </c>
      <c r="AA11" s="23">
        <v>7884</v>
      </c>
      <c r="AB11" s="23">
        <v>38133</v>
      </c>
      <c r="AC11" s="23">
        <v>6</v>
      </c>
      <c r="AD11" s="23">
        <v>7</v>
      </c>
      <c r="AE11" s="15">
        <f t="shared" si="7"/>
        <v>42</v>
      </c>
      <c r="AF11" s="15">
        <f t="shared" si="8"/>
        <v>5</v>
      </c>
      <c r="AG11" s="15">
        <f t="shared" si="9"/>
        <v>908</v>
      </c>
      <c r="AH11" s="24">
        <f t="shared" si="10"/>
        <v>188</v>
      </c>
    </row>
    <row r="12" spans="1:34">
      <c r="F12" s="22">
        <v>44085</v>
      </c>
      <c r="G12" s="23">
        <v>4307</v>
      </c>
      <c r="H12" s="23">
        <v>19844</v>
      </c>
      <c r="I12" s="20">
        <v>4</v>
      </c>
      <c r="J12" s="23">
        <v>10</v>
      </c>
      <c r="K12" s="15">
        <f t="shared" si="1"/>
        <v>40</v>
      </c>
      <c r="L12" s="15">
        <f t="shared" si="2"/>
        <v>5</v>
      </c>
      <c r="M12" s="15">
        <f t="shared" si="3"/>
        <v>497</v>
      </c>
      <c r="N12" s="24">
        <f t="shared" ref="N12:N31" si="11">ROUNDUP(G12/I12/J12,0)</f>
        <v>108</v>
      </c>
      <c r="P12" s="22">
        <v>44115</v>
      </c>
      <c r="Q12" s="23">
        <v>6747</v>
      </c>
      <c r="R12" s="23">
        <v>23068</v>
      </c>
      <c r="S12" s="23">
        <v>5</v>
      </c>
      <c r="T12" s="23">
        <v>6</v>
      </c>
      <c r="U12" s="15">
        <f t="shared" si="4"/>
        <v>30</v>
      </c>
      <c r="V12" s="15">
        <f t="shared" si="5"/>
        <v>4</v>
      </c>
      <c r="W12" s="15">
        <f t="shared" si="6"/>
        <v>769</v>
      </c>
      <c r="X12" s="24">
        <f t="shared" si="0"/>
        <v>225</v>
      </c>
      <c r="Z12" s="22">
        <v>44146</v>
      </c>
      <c r="AA12" s="23">
        <v>7342</v>
      </c>
      <c r="AB12" s="23">
        <v>34477</v>
      </c>
      <c r="AC12" s="23">
        <v>6</v>
      </c>
      <c r="AD12" s="23">
        <v>7</v>
      </c>
      <c r="AE12" s="15">
        <f t="shared" si="7"/>
        <v>42</v>
      </c>
      <c r="AF12" s="15">
        <f t="shared" si="8"/>
        <v>5</v>
      </c>
      <c r="AG12" s="15">
        <f t="shared" si="9"/>
        <v>821</v>
      </c>
      <c r="AH12" s="24">
        <f t="shared" si="10"/>
        <v>175</v>
      </c>
    </row>
    <row r="13" spans="1:34">
      <c r="F13" s="22">
        <v>44086</v>
      </c>
      <c r="G13" s="23">
        <v>5291</v>
      </c>
      <c r="H13" s="23">
        <v>24780</v>
      </c>
      <c r="I13" s="20">
        <v>4.5</v>
      </c>
      <c r="J13" s="23">
        <v>10</v>
      </c>
      <c r="K13" s="15">
        <f t="shared" si="1"/>
        <v>45</v>
      </c>
      <c r="L13" s="15">
        <f t="shared" si="2"/>
        <v>5</v>
      </c>
      <c r="M13" s="15">
        <f t="shared" si="3"/>
        <v>551</v>
      </c>
      <c r="N13" s="24">
        <f t="shared" si="11"/>
        <v>118</v>
      </c>
      <c r="P13" s="22">
        <v>44116</v>
      </c>
      <c r="Q13" s="23">
        <v>7204</v>
      </c>
      <c r="R13" s="23">
        <v>24486</v>
      </c>
      <c r="S13" s="23">
        <v>5</v>
      </c>
      <c r="T13" s="23">
        <v>7</v>
      </c>
      <c r="U13" s="15">
        <f t="shared" si="4"/>
        <v>35</v>
      </c>
      <c r="V13" s="15">
        <f t="shared" si="5"/>
        <v>4</v>
      </c>
      <c r="W13" s="15">
        <f t="shared" si="6"/>
        <v>700</v>
      </c>
      <c r="X13" s="24">
        <f t="shared" si="0"/>
        <v>206</v>
      </c>
      <c r="Z13" s="22">
        <v>44147</v>
      </c>
      <c r="AA13" s="29">
        <v>7400</v>
      </c>
      <c r="AB13" s="29">
        <v>31501</v>
      </c>
      <c r="AC13" s="29">
        <v>5</v>
      </c>
      <c r="AD13" s="29">
        <v>7</v>
      </c>
      <c r="AE13" s="15">
        <f t="shared" si="7"/>
        <v>35</v>
      </c>
      <c r="AF13" s="15">
        <f t="shared" si="8"/>
        <v>5</v>
      </c>
      <c r="AG13" s="15">
        <f t="shared" si="9"/>
        <v>901</v>
      </c>
      <c r="AH13" s="30">
        <f t="shared" si="10"/>
        <v>212</v>
      </c>
    </row>
    <row r="14" spans="1:34">
      <c r="F14" s="22">
        <v>44087</v>
      </c>
      <c r="G14" s="23">
        <v>3775</v>
      </c>
      <c r="H14" s="23">
        <v>17766</v>
      </c>
      <c r="I14" s="20">
        <v>3.5</v>
      </c>
      <c r="J14" s="23">
        <v>10</v>
      </c>
      <c r="K14" s="15">
        <f t="shared" si="1"/>
        <v>35</v>
      </c>
      <c r="L14" s="15">
        <f t="shared" si="2"/>
        <v>5</v>
      </c>
      <c r="M14" s="15">
        <f t="shared" si="3"/>
        <v>508</v>
      </c>
      <c r="N14" s="24">
        <f t="shared" si="11"/>
        <v>108</v>
      </c>
      <c r="P14" s="22">
        <v>44117</v>
      </c>
      <c r="Q14" s="23">
        <v>7180</v>
      </c>
      <c r="R14" s="23">
        <v>22955</v>
      </c>
      <c r="S14" s="23">
        <v>5</v>
      </c>
      <c r="T14" s="23">
        <v>7</v>
      </c>
      <c r="U14" s="15">
        <f t="shared" si="4"/>
        <v>35</v>
      </c>
      <c r="V14" s="15">
        <f t="shared" si="5"/>
        <v>4</v>
      </c>
      <c r="W14" s="15">
        <f t="shared" si="6"/>
        <v>656</v>
      </c>
      <c r="X14" s="24">
        <f t="shared" si="0"/>
        <v>206</v>
      </c>
      <c r="Z14" s="22">
        <v>44148</v>
      </c>
      <c r="AA14" s="29">
        <v>6989</v>
      </c>
      <c r="AB14" s="29">
        <v>31382</v>
      </c>
      <c r="AC14" s="29">
        <v>6</v>
      </c>
      <c r="AD14" s="29">
        <v>6</v>
      </c>
      <c r="AE14" s="15">
        <f t="shared" si="7"/>
        <v>36</v>
      </c>
      <c r="AF14" s="15">
        <f t="shared" si="8"/>
        <v>5</v>
      </c>
      <c r="AG14" s="15">
        <f t="shared" si="9"/>
        <v>872</v>
      </c>
      <c r="AH14" s="30">
        <f t="shared" si="10"/>
        <v>195</v>
      </c>
    </row>
    <row r="15" spans="1:34">
      <c r="F15" s="22">
        <v>44088</v>
      </c>
      <c r="G15" s="23">
        <v>6133</v>
      </c>
      <c r="H15" s="23">
        <v>25808</v>
      </c>
      <c r="I15" s="20">
        <v>4.5</v>
      </c>
      <c r="J15" s="23">
        <v>10</v>
      </c>
      <c r="K15" s="15">
        <f t="shared" si="1"/>
        <v>45</v>
      </c>
      <c r="L15" s="15">
        <f t="shared" si="2"/>
        <v>5</v>
      </c>
      <c r="M15" s="15">
        <f t="shared" si="3"/>
        <v>574</v>
      </c>
      <c r="N15" s="24">
        <f t="shared" si="11"/>
        <v>137</v>
      </c>
      <c r="P15" s="22">
        <v>44118</v>
      </c>
      <c r="Q15" s="23">
        <v>6735</v>
      </c>
      <c r="R15" s="23">
        <v>21944</v>
      </c>
      <c r="S15" s="23">
        <v>4.5</v>
      </c>
      <c r="T15" s="23">
        <v>7</v>
      </c>
      <c r="U15" s="15">
        <f t="shared" si="4"/>
        <v>31.5</v>
      </c>
      <c r="V15" s="15">
        <f t="shared" si="5"/>
        <v>4</v>
      </c>
      <c r="W15" s="15">
        <f t="shared" si="6"/>
        <v>697</v>
      </c>
      <c r="X15" s="24">
        <f t="shared" si="0"/>
        <v>214</v>
      </c>
      <c r="Z15" s="22">
        <v>44149</v>
      </c>
      <c r="AA15" s="29">
        <v>5821</v>
      </c>
      <c r="AB15" s="29">
        <v>23880</v>
      </c>
      <c r="AC15" s="29">
        <v>5</v>
      </c>
      <c r="AD15" s="29">
        <v>6</v>
      </c>
      <c r="AE15" s="15">
        <f t="shared" si="7"/>
        <v>30</v>
      </c>
      <c r="AF15" s="15">
        <f t="shared" si="8"/>
        <v>5</v>
      </c>
      <c r="AG15" s="15">
        <f t="shared" si="9"/>
        <v>796</v>
      </c>
      <c r="AH15" s="30">
        <f t="shared" si="10"/>
        <v>195</v>
      </c>
    </row>
    <row r="16" spans="1:34">
      <c r="F16" s="22">
        <v>44089</v>
      </c>
      <c r="G16" s="23">
        <v>5128</v>
      </c>
      <c r="H16" s="23">
        <v>22434</v>
      </c>
      <c r="I16" s="20">
        <v>3.5</v>
      </c>
      <c r="J16" s="23">
        <v>10</v>
      </c>
      <c r="K16" s="15">
        <f t="shared" si="1"/>
        <v>35</v>
      </c>
      <c r="L16" s="15">
        <f t="shared" si="2"/>
        <v>5</v>
      </c>
      <c r="M16" s="15">
        <f t="shared" si="3"/>
        <v>641</v>
      </c>
      <c r="N16" s="24">
        <f t="shared" si="11"/>
        <v>147</v>
      </c>
      <c r="P16" s="22">
        <v>44119</v>
      </c>
      <c r="Q16" s="23">
        <v>7855</v>
      </c>
      <c r="R16" s="23">
        <v>26643</v>
      </c>
      <c r="S16" s="23">
        <v>4.5</v>
      </c>
      <c r="T16" s="23">
        <v>7</v>
      </c>
      <c r="U16" s="15">
        <f t="shared" si="4"/>
        <v>31.5</v>
      </c>
      <c r="V16" s="15">
        <f t="shared" si="5"/>
        <v>4</v>
      </c>
      <c r="W16" s="15">
        <f t="shared" si="6"/>
        <v>846</v>
      </c>
      <c r="X16" s="24">
        <f t="shared" si="0"/>
        <v>250</v>
      </c>
      <c r="Z16" s="31">
        <v>44150</v>
      </c>
      <c r="AA16" s="23">
        <v>5818</v>
      </c>
      <c r="AB16" s="23">
        <v>22228</v>
      </c>
      <c r="AC16" s="23">
        <v>6.5</v>
      </c>
      <c r="AD16" s="23">
        <v>6</v>
      </c>
      <c r="AE16" s="15">
        <f t="shared" si="7"/>
        <v>39</v>
      </c>
      <c r="AF16" s="23">
        <f t="shared" si="8"/>
        <v>4</v>
      </c>
      <c r="AG16" s="23">
        <f t="shared" si="9"/>
        <v>570</v>
      </c>
      <c r="AH16" s="23">
        <f t="shared" si="10"/>
        <v>150</v>
      </c>
    </row>
    <row r="17" spans="6:34">
      <c r="F17" s="22">
        <v>44090</v>
      </c>
      <c r="G17" s="23">
        <v>9443</v>
      </c>
      <c r="H17" s="23">
        <v>28375</v>
      </c>
      <c r="I17" s="20">
        <v>5</v>
      </c>
      <c r="J17" s="23">
        <v>8</v>
      </c>
      <c r="K17" s="15">
        <f t="shared" si="1"/>
        <v>40</v>
      </c>
      <c r="L17" s="15">
        <f t="shared" si="2"/>
        <v>4</v>
      </c>
      <c r="M17" s="15">
        <f t="shared" si="3"/>
        <v>710</v>
      </c>
      <c r="N17" s="24">
        <f t="shared" si="11"/>
        <v>237</v>
      </c>
      <c r="P17" s="22">
        <v>44120</v>
      </c>
      <c r="Q17" s="23">
        <v>6613</v>
      </c>
      <c r="R17" s="23">
        <v>23897</v>
      </c>
      <c r="S17" s="23">
        <v>5.3</v>
      </c>
      <c r="T17" s="23">
        <v>6</v>
      </c>
      <c r="U17" s="15">
        <f t="shared" si="4"/>
        <v>31.799999999999997</v>
      </c>
      <c r="V17" s="15">
        <f t="shared" si="5"/>
        <v>4</v>
      </c>
      <c r="W17" s="15">
        <f t="shared" si="6"/>
        <v>752</v>
      </c>
      <c r="X17" s="24">
        <f t="shared" si="0"/>
        <v>208</v>
      </c>
      <c r="Z17" s="31" t="s">
        <v>17</v>
      </c>
      <c r="AA17" s="23">
        <f>SUM(AA2:AA16)</f>
        <v>102366</v>
      </c>
      <c r="AB17" s="23">
        <f>SUM(AB2:AB16)</f>
        <v>407323</v>
      </c>
      <c r="AC17" s="23"/>
      <c r="AD17" s="23"/>
      <c r="AE17" s="15">
        <f>SUM(AE2:AE16)</f>
        <v>554.5</v>
      </c>
      <c r="AF17" s="23"/>
      <c r="AG17" s="23"/>
      <c r="AH17" s="23"/>
    </row>
    <row r="18" spans="6:34" ht="15" thickBot="1">
      <c r="F18" s="22">
        <v>44091</v>
      </c>
      <c r="G18" s="23">
        <v>11851</v>
      </c>
      <c r="H18" s="23">
        <v>23909</v>
      </c>
      <c r="I18" s="20">
        <v>6</v>
      </c>
      <c r="J18" s="23">
        <v>8</v>
      </c>
      <c r="K18" s="15">
        <f t="shared" si="1"/>
        <v>48</v>
      </c>
      <c r="L18" s="15">
        <f t="shared" si="2"/>
        <v>3</v>
      </c>
      <c r="M18" s="15">
        <f t="shared" si="3"/>
        <v>499</v>
      </c>
      <c r="N18" s="24">
        <f t="shared" si="11"/>
        <v>247</v>
      </c>
      <c r="P18" s="22">
        <v>44121</v>
      </c>
      <c r="Q18" s="23">
        <v>4387</v>
      </c>
      <c r="R18" s="23">
        <v>16446</v>
      </c>
      <c r="S18" s="23">
        <v>4.5</v>
      </c>
      <c r="T18" s="23">
        <v>6</v>
      </c>
      <c r="U18" s="15">
        <f t="shared" si="4"/>
        <v>27</v>
      </c>
      <c r="V18" s="15">
        <f t="shared" si="5"/>
        <v>4</v>
      </c>
      <c r="W18" s="15">
        <f t="shared" si="6"/>
        <v>610</v>
      </c>
      <c r="X18" s="24">
        <f t="shared" si="0"/>
        <v>163</v>
      </c>
      <c r="Z18" s="32" t="s">
        <v>18</v>
      </c>
      <c r="AA18" s="33"/>
      <c r="AB18" s="33"/>
      <c r="AC18" s="33"/>
      <c r="AD18" s="34"/>
      <c r="AE18" s="35"/>
      <c r="AF18" s="35">
        <f>ROUNDUP(AVERAGE(AF2:AF16),0)</f>
        <v>5</v>
      </c>
      <c r="AG18" s="35">
        <f>ROUNDUP(AB17/AE17,0)</f>
        <v>735</v>
      </c>
      <c r="AH18" s="36">
        <f>ROUNDUP(AA17/AE17,0)</f>
        <v>185</v>
      </c>
    </row>
    <row r="19" spans="6:34">
      <c r="F19" s="22">
        <v>44092</v>
      </c>
      <c r="G19" s="23">
        <v>11209</v>
      </c>
      <c r="H19" s="23">
        <v>23799</v>
      </c>
      <c r="I19" s="20">
        <v>5</v>
      </c>
      <c r="J19" s="23">
        <v>8</v>
      </c>
      <c r="K19" s="15">
        <f t="shared" si="1"/>
        <v>40</v>
      </c>
      <c r="L19" s="15">
        <f t="shared" si="2"/>
        <v>3</v>
      </c>
      <c r="M19" s="15">
        <f t="shared" si="3"/>
        <v>595</v>
      </c>
      <c r="N19" s="24">
        <f t="shared" si="11"/>
        <v>281</v>
      </c>
      <c r="P19" s="22">
        <v>44122</v>
      </c>
      <c r="Q19" s="23">
        <v>4609</v>
      </c>
      <c r="R19" s="23">
        <v>18101</v>
      </c>
      <c r="S19" s="23">
        <v>3.3</v>
      </c>
      <c r="T19" s="23">
        <v>6</v>
      </c>
      <c r="U19" s="15">
        <f t="shared" si="4"/>
        <v>19.799999999999997</v>
      </c>
      <c r="V19" s="15">
        <f t="shared" si="5"/>
        <v>4</v>
      </c>
      <c r="W19" s="15">
        <f t="shared" si="6"/>
        <v>915</v>
      </c>
      <c r="X19" s="24">
        <f t="shared" si="0"/>
        <v>233</v>
      </c>
      <c r="AA19" t="s">
        <v>19</v>
      </c>
      <c r="AB19" t="s">
        <v>20</v>
      </c>
    </row>
    <row r="20" spans="6:34">
      <c r="F20" s="22">
        <v>44093</v>
      </c>
      <c r="G20" s="23">
        <v>6122</v>
      </c>
      <c r="H20" s="23">
        <v>24810</v>
      </c>
      <c r="I20" s="20">
        <v>5</v>
      </c>
      <c r="J20" s="23">
        <v>7</v>
      </c>
      <c r="K20" s="15">
        <f t="shared" si="1"/>
        <v>35</v>
      </c>
      <c r="L20" s="15">
        <f t="shared" si="2"/>
        <v>5</v>
      </c>
      <c r="M20" s="15">
        <f t="shared" si="3"/>
        <v>709</v>
      </c>
      <c r="N20" s="24">
        <f t="shared" si="11"/>
        <v>175</v>
      </c>
      <c r="P20" s="22">
        <v>44123</v>
      </c>
      <c r="Q20" s="23">
        <v>11085</v>
      </c>
      <c r="R20" s="23">
        <v>41602</v>
      </c>
      <c r="S20" s="23">
        <v>9.5</v>
      </c>
      <c r="T20" s="23">
        <v>7</v>
      </c>
      <c r="U20" s="15">
        <f t="shared" si="4"/>
        <v>66.5</v>
      </c>
      <c r="V20" s="15">
        <f t="shared" si="5"/>
        <v>4</v>
      </c>
      <c r="W20" s="15">
        <f t="shared" si="6"/>
        <v>626</v>
      </c>
      <c r="X20" s="24">
        <f t="shared" si="0"/>
        <v>167</v>
      </c>
    </row>
    <row r="21" spans="6:34">
      <c r="F21" s="22">
        <v>44094</v>
      </c>
      <c r="G21" s="23">
        <v>5442</v>
      </c>
      <c r="H21" s="23">
        <v>20717</v>
      </c>
      <c r="I21" s="20">
        <v>4</v>
      </c>
      <c r="J21" s="23">
        <v>7</v>
      </c>
      <c r="K21" s="15">
        <f t="shared" si="1"/>
        <v>28</v>
      </c>
      <c r="L21" s="15">
        <f t="shared" si="2"/>
        <v>4</v>
      </c>
      <c r="M21" s="15">
        <f t="shared" si="3"/>
        <v>740</v>
      </c>
      <c r="N21" s="24">
        <f t="shared" si="11"/>
        <v>195</v>
      </c>
      <c r="P21" s="22">
        <v>44124</v>
      </c>
      <c r="Q21" s="23">
        <v>10134</v>
      </c>
      <c r="R21" s="23">
        <v>38943</v>
      </c>
      <c r="S21" s="23">
        <v>7.5</v>
      </c>
      <c r="T21" s="23">
        <v>7</v>
      </c>
      <c r="U21" s="15">
        <f t="shared" si="4"/>
        <v>52.5</v>
      </c>
      <c r="V21" s="15">
        <f t="shared" si="5"/>
        <v>4</v>
      </c>
      <c r="W21" s="15">
        <f t="shared" si="6"/>
        <v>742</v>
      </c>
      <c r="X21" s="24">
        <f t="shared" si="0"/>
        <v>194</v>
      </c>
    </row>
    <row r="22" spans="6:34">
      <c r="F22" s="22">
        <v>44095</v>
      </c>
      <c r="G22" s="23">
        <v>13100</v>
      </c>
      <c r="H22" s="23">
        <v>23791</v>
      </c>
      <c r="I22" s="20">
        <v>5</v>
      </c>
      <c r="J22" s="23">
        <v>7</v>
      </c>
      <c r="K22" s="15">
        <f t="shared" si="1"/>
        <v>35</v>
      </c>
      <c r="L22" s="15">
        <f t="shared" si="2"/>
        <v>2</v>
      </c>
      <c r="M22" s="15">
        <f t="shared" si="3"/>
        <v>680</v>
      </c>
      <c r="N22" s="24">
        <f t="shared" si="11"/>
        <v>375</v>
      </c>
      <c r="P22" s="22">
        <v>44125</v>
      </c>
      <c r="Q22" s="23">
        <v>6685</v>
      </c>
      <c r="R22" s="23">
        <v>24188</v>
      </c>
      <c r="S22" s="23">
        <v>5</v>
      </c>
      <c r="T22" s="23">
        <v>7</v>
      </c>
      <c r="U22" s="15">
        <f t="shared" si="4"/>
        <v>35</v>
      </c>
      <c r="V22" s="15">
        <f t="shared" si="5"/>
        <v>4</v>
      </c>
      <c r="W22" s="15">
        <f t="shared" si="6"/>
        <v>692</v>
      </c>
      <c r="X22" s="24">
        <f t="shared" si="0"/>
        <v>191</v>
      </c>
    </row>
    <row r="23" spans="6:34">
      <c r="F23" s="22">
        <v>44096</v>
      </c>
      <c r="G23" s="23">
        <v>4322</v>
      </c>
      <c r="H23" s="23">
        <v>13847</v>
      </c>
      <c r="I23" s="20">
        <v>3.5</v>
      </c>
      <c r="J23" s="23">
        <v>7</v>
      </c>
      <c r="K23" s="15">
        <f t="shared" si="1"/>
        <v>24.5</v>
      </c>
      <c r="L23" s="15">
        <f t="shared" si="2"/>
        <v>4</v>
      </c>
      <c r="M23" s="15">
        <f t="shared" si="3"/>
        <v>566</v>
      </c>
      <c r="N23" s="24">
        <f t="shared" si="11"/>
        <v>177</v>
      </c>
      <c r="P23" s="22">
        <v>44126</v>
      </c>
      <c r="Q23" s="23">
        <v>6977</v>
      </c>
      <c r="R23" s="23">
        <v>25097</v>
      </c>
      <c r="S23" s="23">
        <v>5</v>
      </c>
      <c r="T23" s="23">
        <v>7</v>
      </c>
      <c r="U23" s="15">
        <f t="shared" si="4"/>
        <v>35</v>
      </c>
      <c r="V23" s="15">
        <f t="shared" si="5"/>
        <v>4</v>
      </c>
      <c r="W23" s="15">
        <f t="shared" si="6"/>
        <v>718</v>
      </c>
      <c r="X23" s="24">
        <f t="shared" si="0"/>
        <v>200</v>
      </c>
    </row>
    <row r="24" spans="6:34">
      <c r="F24" s="22">
        <v>44097</v>
      </c>
      <c r="G24" s="23">
        <v>4452</v>
      </c>
      <c r="H24" s="23">
        <v>13507</v>
      </c>
      <c r="I24" s="20">
        <v>3</v>
      </c>
      <c r="J24" s="23">
        <v>7</v>
      </c>
      <c r="K24" s="15">
        <f t="shared" si="1"/>
        <v>21</v>
      </c>
      <c r="L24" s="15">
        <f t="shared" si="2"/>
        <v>4</v>
      </c>
      <c r="M24" s="15">
        <f t="shared" si="3"/>
        <v>644</v>
      </c>
      <c r="N24" s="24">
        <f t="shared" si="11"/>
        <v>212</v>
      </c>
      <c r="P24" s="22">
        <v>44127</v>
      </c>
      <c r="Q24" s="23">
        <v>7623</v>
      </c>
      <c r="R24" s="23">
        <v>30683</v>
      </c>
      <c r="S24" s="23">
        <v>6</v>
      </c>
      <c r="T24" s="23">
        <v>6</v>
      </c>
      <c r="U24" s="15">
        <f t="shared" si="4"/>
        <v>36</v>
      </c>
      <c r="V24" s="15">
        <f t="shared" si="5"/>
        <v>5</v>
      </c>
      <c r="W24" s="15">
        <f t="shared" si="6"/>
        <v>853</v>
      </c>
      <c r="X24" s="24">
        <f t="shared" si="0"/>
        <v>212</v>
      </c>
    </row>
    <row r="25" spans="6:34">
      <c r="F25" s="22">
        <v>44098</v>
      </c>
      <c r="G25" s="23">
        <v>4513</v>
      </c>
      <c r="H25" s="23">
        <v>18223</v>
      </c>
      <c r="I25" s="20">
        <v>3</v>
      </c>
      <c r="J25" s="23">
        <v>7</v>
      </c>
      <c r="K25" s="15">
        <f t="shared" si="1"/>
        <v>21</v>
      </c>
      <c r="L25" s="15">
        <f t="shared" si="2"/>
        <v>5</v>
      </c>
      <c r="M25" s="15">
        <f t="shared" si="3"/>
        <v>868</v>
      </c>
      <c r="N25" s="24">
        <f t="shared" si="11"/>
        <v>215</v>
      </c>
      <c r="P25" s="22">
        <v>44128</v>
      </c>
      <c r="Q25" s="23">
        <v>7177</v>
      </c>
      <c r="R25" s="23">
        <v>29956</v>
      </c>
      <c r="S25" s="23">
        <v>7</v>
      </c>
      <c r="T25" s="23">
        <v>6</v>
      </c>
      <c r="U25" s="15">
        <f t="shared" si="4"/>
        <v>42</v>
      </c>
      <c r="V25" s="15">
        <f t="shared" si="5"/>
        <v>5</v>
      </c>
      <c r="W25" s="15">
        <f t="shared" si="6"/>
        <v>714</v>
      </c>
      <c r="X25" s="24">
        <f t="shared" si="0"/>
        <v>171</v>
      </c>
    </row>
    <row r="26" spans="6:34">
      <c r="F26" s="22">
        <v>44099</v>
      </c>
      <c r="G26" s="23">
        <v>6331</v>
      </c>
      <c r="H26" s="23">
        <v>22000</v>
      </c>
      <c r="I26" s="20">
        <v>5.5</v>
      </c>
      <c r="J26" s="23">
        <v>7</v>
      </c>
      <c r="K26" s="15">
        <f t="shared" si="1"/>
        <v>38.5</v>
      </c>
      <c r="L26" s="15">
        <f t="shared" si="2"/>
        <v>4</v>
      </c>
      <c r="M26" s="15">
        <f t="shared" si="3"/>
        <v>572</v>
      </c>
      <c r="N26" s="24">
        <f t="shared" si="11"/>
        <v>165</v>
      </c>
      <c r="P26" s="22">
        <v>44129</v>
      </c>
      <c r="Q26" s="23">
        <v>6817</v>
      </c>
      <c r="R26" s="23">
        <v>25723</v>
      </c>
      <c r="S26" s="23">
        <v>6</v>
      </c>
      <c r="T26" s="23">
        <v>6</v>
      </c>
      <c r="U26" s="15">
        <f t="shared" si="4"/>
        <v>36</v>
      </c>
      <c r="V26" s="15">
        <f t="shared" si="5"/>
        <v>4</v>
      </c>
      <c r="W26" s="15">
        <f t="shared" si="6"/>
        <v>715</v>
      </c>
      <c r="X26" s="24">
        <f t="shared" si="0"/>
        <v>190</v>
      </c>
    </row>
    <row r="27" spans="6:34">
      <c r="F27" s="22">
        <v>44100</v>
      </c>
      <c r="G27" s="23">
        <v>5679</v>
      </c>
      <c r="H27" s="23">
        <v>20752</v>
      </c>
      <c r="I27" s="20">
        <v>4.5</v>
      </c>
      <c r="J27" s="23">
        <v>7</v>
      </c>
      <c r="K27" s="15">
        <f t="shared" si="1"/>
        <v>31.5</v>
      </c>
      <c r="L27" s="15">
        <f t="shared" si="2"/>
        <v>4</v>
      </c>
      <c r="M27" s="15">
        <f t="shared" si="3"/>
        <v>659</v>
      </c>
      <c r="N27" s="24">
        <f t="shared" si="11"/>
        <v>181</v>
      </c>
      <c r="P27" s="22">
        <v>44130</v>
      </c>
      <c r="Q27" s="23">
        <v>6864</v>
      </c>
      <c r="R27" s="23">
        <v>24430</v>
      </c>
      <c r="S27" s="23">
        <v>5</v>
      </c>
      <c r="T27" s="23">
        <v>7</v>
      </c>
      <c r="U27" s="15">
        <f t="shared" si="4"/>
        <v>35</v>
      </c>
      <c r="V27" s="15">
        <f t="shared" si="5"/>
        <v>4</v>
      </c>
      <c r="W27" s="15">
        <f t="shared" si="6"/>
        <v>698</v>
      </c>
      <c r="X27" s="24">
        <f t="shared" si="0"/>
        <v>197</v>
      </c>
    </row>
    <row r="28" spans="6:34">
      <c r="F28" s="22">
        <v>44101</v>
      </c>
      <c r="G28" s="23">
        <v>6343</v>
      </c>
      <c r="H28" s="23">
        <v>23466</v>
      </c>
      <c r="I28" s="20">
        <v>5</v>
      </c>
      <c r="J28" s="23">
        <v>7</v>
      </c>
      <c r="K28" s="15">
        <f t="shared" si="1"/>
        <v>35</v>
      </c>
      <c r="L28" s="15">
        <f t="shared" si="2"/>
        <v>4</v>
      </c>
      <c r="M28" s="15">
        <f t="shared" si="3"/>
        <v>671</v>
      </c>
      <c r="N28" s="24">
        <f t="shared" si="11"/>
        <v>182</v>
      </c>
      <c r="P28" s="22">
        <v>44131</v>
      </c>
      <c r="Q28" s="23">
        <v>7183</v>
      </c>
      <c r="R28" s="23">
        <v>24876</v>
      </c>
      <c r="S28" s="23">
        <v>5.5</v>
      </c>
      <c r="T28" s="23">
        <v>7</v>
      </c>
      <c r="U28" s="15">
        <f t="shared" si="4"/>
        <v>38.5</v>
      </c>
      <c r="V28" s="15">
        <f t="shared" si="5"/>
        <v>4</v>
      </c>
      <c r="W28" s="15">
        <f t="shared" si="6"/>
        <v>647</v>
      </c>
      <c r="X28" s="24">
        <f t="shared" si="0"/>
        <v>187</v>
      </c>
    </row>
    <row r="29" spans="6:34">
      <c r="F29" s="22">
        <v>44102</v>
      </c>
      <c r="G29" s="23">
        <v>7163</v>
      </c>
      <c r="H29" s="23">
        <v>28562</v>
      </c>
      <c r="I29" s="20">
        <v>4.5</v>
      </c>
      <c r="J29" s="23">
        <v>7</v>
      </c>
      <c r="K29" s="15">
        <f t="shared" si="1"/>
        <v>31.5</v>
      </c>
      <c r="L29" s="15">
        <f t="shared" si="2"/>
        <v>4</v>
      </c>
      <c r="M29" s="15">
        <f t="shared" si="3"/>
        <v>907</v>
      </c>
      <c r="N29" s="24">
        <f t="shared" si="11"/>
        <v>228</v>
      </c>
      <c r="P29" s="22">
        <v>44132</v>
      </c>
      <c r="Q29" s="23">
        <v>6346</v>
      </c>
      <c r="R29" s="23">
        <v>22998</v>
      </c>
      <c r="S29" s="23">
        <v>5</v>
      </c>
      <c r="T29" s="23">
        <v>7</v>
      </c>
      <c r="U29" s="15">
        <f t="shared" si="4"/>
        <v>35</v>
      </c>
      <c r="V29" s="15">
        <f t="shared" si="5"/>
        <v>4</v>
      </c>
      <c r="W29" s="15">
        <f t="shared" si="6"/>
        <v>658</v>
      </c>
      <c r="X29" s="24">
        <f t="shared" si="0"/>
        <v>182</v>
      </c>
    </row>
    <row r="30" spans="6:34">
      <c r="F30" s="22">
        <v>44103</v>
      </c>
      <c r="G30" s="23">
        <v>6925</v>
      </c>
      <c r="H30" s="23">
        <v>24906</v>
      </c>
      <c r="I30" s="20">
        <v>5</v>
      </c>
      <c r="J30" s="23">
        <v>7</v>
      </c>
      <c r="K30" s="15">
        <f t="shared" si="1"/>
        <v>35</v>
      </c>
      <c r="L30" s="15">
        <f t="shared" si="2"/>
        <v>4</v>
      </c>
      <c r="M30" s="15">
        <f t="shared" si="3"/>
        <v>712</v>
      </c>
      <c r="N30" s="24">
        <f t="shared" si="11"/>
        <v>198</v>
      </c>
      <c r="P30" s="22">
        <v>44133</v>
      </c>
      <c r="Q30" s="23">
        <v>6727</v>
      </c>
      <c r="R30" s="23">
        <v>25906</v>
      </c>
      <c r="S30" s="23">
        <v>5.5</v>
      </c>
      <c r="T30" s="23">
        <v>7</v>
      </c>
      <c r="U30" s="15">
        <f t="shared" si="4"/>
        <v>38.5</v>
      </c>
      <c r="V30" s="15">
        <f t="shared" si="5"/>
        <v>4</v>
      </c>
      <c r="W30" s="15">
        <f t="shared" si="6"/>
        <v>673</v>
      </c>
      <c r="X30" s="24">
        <f t="shared" si="0"/>
        <v>175</v>
      </c>
    </row>
    <row r="31" spans="6:34">
      <c r="F31" s="37">
        <v>44104</v>
      </c>
      <c r="G31" s="29">
        <v>6369</v>
      </c>
      <c r="H31" s="29">
        <v>22006</v>
      </c>
      <c r="I31" s="38">
        <v>4</v>
      </c>
      <c r="J31" s="29">
        <v>7</v>
      </c>
      <c r="K31" s="39">
        <f t="shared" si="1"/>
        <v>28</v>
      </c>
      <c r="L31" s="39">
        <f t="shared" si="2"/>
        <v>4</v>
      </c>
      <c r="M31" s="39">
        <f t="shared" si="3"/>
        <v>786</v>
      </c>
      <c r="N31" s="30">
        <f t="shared" si="11"/>
        <v>228</v>
      </c>
      <c r="P31" s="22">
        <v>44134</v>
      </c>
      <c r="Q31" s="23">
        <v>6463</v>
      </c>
      <c r="R31" s="23">
        <v>22464</v>
      </c>
      <c r="S31" s="23">
        <v>5</v>
      </c>
      <c r="T31" s="23">
        <v>6</v>
      </c>
      <c r="U31" s="15">
        <f t="shared" si="4"/>
        <v>30</v>
      </c>
      <c r="V31" s="15">
        <f t="shared" si="5"/>
        <v>4</v>
      </c>
      <c r="W31" s="15">
        <f t="shared" si="6"/>
        <v>749</v>
      </c>
      <c r="X31" s="24">
        <f t="shared" si="0"/>
        <v>216</v>
      </c>
    </row>
    <row r="32" spans="6:34">
      <c r="F32" s="31" t="s">
        <v>17</v>
      </c>
      <c r="G32" s="23">
        <f>SUM(G11:G31)</f>
        <v>137986</v>
      </c>
      <c r="H32" s="23">
        <f>SUM(H11:H31)</f>
        <v>458523</v>
      </c>
      <c r="I32" s="20"/>
      <c r="J32" s="23"/>
      <c r="K32" s="23">
        <f>SUM(K11:K31)</f>
        <v>722</v>
      </c>
      <c r="L32" s="23"/>
      <c r="M32" s="23"/>
      <c r="N32" s="23"/>
      <c r="P32" s="37">
        <v>44135</v>
      </c>
      <c r="Q32" s="29">
        <v>6806</v>
      </c>
      <c r="R32" s="29">
        <v>23759</v>
      </c>
      <c r="S32" s="29">
        <v>6.5</v>
      </c>
      <c r="T32" s="29">
        <v>6</v>
      </c>
      <c r="U32" s="39">
        <f t="shared" si="4"/>
        <v>39</v>
      </c>
      <c r="V32" s="39">
        <f t="shared" si="5"/>
        <v>4</v>
      </c>
      <c r="W32" s="39">
        <f t="shared" si="6"/>
        <v>610</v>
      </c>
      <c r="X32" s="30">
        <f t="shared" si="0"/>
        <v>175</v>
      </c>
    </row>
    <row r="33" spans="6:24" ht="15" thickBot="1">
      <c r="F33" s="32" t="s">
        <v>18</v>
      </c>
      <c r="G33" s="33"/>
      <c r="H33" s="33"/>
      <c r="I33" s="33"/>
      <c r="J33" s="33"/>
      <c r="K33" s="34"/>
      <c r="L33" s="35">
        <f>ROUNDUP(AVERAGE(L2:L31),0)</f>
        <v>4</v>
      </c>
      <c r="M33" s="35">
        <f>ROUNDUP(H32/K32,0)</f>
        <v>636</v>
      </c>
      <c r="N33" s="36">
        <f>ROUNDUP(G32/K32,0)</f>
        <v>192</v>
      </c>
      <c r="P33" s="31" t="s">
        <v>17</v>
      </c>
      <c r="Q33" s="23">
        <f>SUM(Q2:Q32)</f>
        <v>217784</v>
      </c>
      <c r="R33" s="23">
        <f>SUM(R2:R32)</f>
        <v>784339</v>
      </c>
      <c r="S33" s="23"/>
      <c r="T33" s="23"/>
      <c r="U33" s="23">
        <f>SUM(U2:U32)</f>
        <v>1138.5999999999999</v>
      </c>
      <c r="V33" s="23"/>
      <c r="W33" s="23"/>
      <c r="X33" s="23"/>
    </row>
    <row r="34" spans="6:24" ht="17" thickBot="1">
      <c r="G34" s="41" t="s">
        <v>21</v>
      </c>
      <c r="H34" s="42" t="s">
        <v>22</v>
      </c>
      <c r="P34" s="43" t="s">
        <v>18</v>
      </c>
      <c r="Q34" s="44"/>
      <c r="R34" s="44"/>
      <c r="S34" s="44"/>
      <c r="T34" s="44"/>
      <c r="U34" s="45"/>
      <c r="V34" s="35">
        <f>ROUNDUP(AVERAGE(V2:V32),0)</f>
        <v>5</v>
      </c>
      <c r="W34" s="35">
        <f>ROUNDUP(R33/U33,0)</f>
        <v>689</v>
      </c>
      <c r="X34" s="36">
        <f>ROUNDUP(Q33/U33,0)</f>
        <v>192</v>
      </c>
    </row>
    <row r="38" spans="6:24">
      <c r="G38" s="40">
        <f>SUM(G32+AA17+Q33)</f>
        <v>458136</v>
      </c>
      <c r="H38" s="40">
        <f>SUM(AB17+H32+R33)</f>
        <v>1650185</v>
      </c>
      <c r="I38" s="40">
        <f>SUM(K32+U33+AE17)</f>
        <v>2415.1</v>
      </c>
    </row>
    <row r="39" spans="6:24">
      <c r="G39" s="40">
        <f>ROUNDUP(G38/I38,0)</f>
        <v>190</v>
      </c>
      <c r="H39" s="40">
        <f>ROUNDUP(H38/I38,0)</f>
        <v>684</v>
      </c>
    </row>
  </sheetData>
  <mergeCells count="4">
    <mergeCell ref="A1:D1"/>
    <mergeCell ref="Z18:AD18"/>
    <mergeCell ref="F33:K33"/>
    <mergeCell ref="P34:U34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E8E3-43CE-440D-B69F-E1FCE6C6946E}">
  <dimension ref="A1:H34"/>
  <sheetViews>
    <sheetView tabSelected="1" workbookViewId="0">
      <selection activeCell="G22" sqref="G22"/>
    </sheetView>
  </sheetViews>
  <sheetFormatPr defaultRowHeight="17"/>
  <cols>
    <col min="1" max="1" width="12.75" style="60" bestFit="1" customWidth="1"/>
    <col min="2" max="2" width="12.25" style="60" customWidth="1"/>
    <col min="3" max="3" width="11.33203125" style="60" customWidth="1"/>
    <col min="4" max="6" width="8.6640625" style="60"/>
    <col min="7" max="8" width="25.08203125" style="60" bestFit="1" customWidth="1"/>
  </cols>
  <sheetData>
    <row r="1" spans="1:8" ht="17.5" thickBot="1">
      <c r="A1" s="46" t="s">
        <v>23</v>
      </c>
      <c r="B1" s="47" t="s">
        <v>3</v>
      </c>
      <c r="C1" s="47" t="s">
        <v>2</v>
      </c>
      <c r="D1" s="47" t="s">
        <v>24</v>
      </c>
      <c r="E1" s="47" t="s">
        <v>25</v>
      </c>
      <c r="F1" s="47" t="s">
        <v>26</v>
      </c>
      <c r="G1" s="47" t="s">
        <v>27</v>
      </c>
      <c r="H1" s="48" t="s">
        <v>28</v>
      </c>
    </row>
    <row r="2" spans="1:8">
      <c r="A2" s="49" t="s">
        <v>29</v>
      </c>
      <c r="B2" s="50">
        <v>42614</v>
      </c>
      <c r="C2" s="50">
        <v>8510</v>
      </c>
      <c r="D2" s="50">
        <v>7</v>
      </c>
      <c r="E2" s="50">
        <v>9</v>
      </c>
      <c r="F2" s="50">
        <f>D2*E2</f>
        <v>63</v>
      </c>
      <c r="G2" s="50">
        <f>ROUNDUP(B2/F2,0)</f>
        <v>677</v>
      </c>
      <c r="H2" s="51">
        <f>ROUNDUP(C2/F2,0)</f>
        <v>136</v>
      </c>
    </row>
    <row r="3" spans="1:8">
      <c r="A3" s="52" t="s">
        <v>30</v>
      </c>
      <c r="B3" s="53">
        <v>45695</v>
      </c>
      <c r="C3" s="53">
        <v>6900</v>
      </c>
      <c r="D3" s="53">
        <v>7</v>
      </c>
      <c r="E3" s="53">
        <v>9</v>
      </c>
      <c r="F3" s="53">
        <f t="shared" ref="F3:F32" si="0">D3*E3</f>
        <v>63</v>
      </c>
      <c r="G3" s="53">
        <f t="shared" ref="G3:G32" si="1">ROUNDUP(B3/F3,0)</f>
        <v>726</v>
      </c>
      <c r="H3" s="54">
        <f t="shared" ref="H3:H32" si="2">ROUNDUP(C3/F3,0)</f>
        <v>110</v>
      </c>
    </row>
    <row r="4" spans="1:8">
      <c r="A4" s="52" t="s">
        <v>31</v>
      </c>
      <c r="B4" s="53">
        <v>46123</v>
      </c>
      <c r="C4" s="53">
        <v>6775</v>
      </c>
      <c r="D4" s="53">
        <v>7</v>
      </c>
      <c r="E4" s="53">
        <v>9</v>
      </c>
      <c r="F4" s="53">
        <f t="shared" si="0"/>
        <v>63</v>
      </c>
      <c r="G4" s="53">
        <f t="shared" si="1"/>
        <v>733</v>
      </c>
      <c r="H4" s="54">
        <f t="shared" si="2"/>
        <v>108</v>
      </c>
    </row>
    <row r="5" spans="1:8">
      <c r="A5" s="52" t="s">
        <v>32</v>
      </c>
      <c r="B5" s="53">
        <v>82829</v>
      </c>
      <c r="C5" s="53">
        <v>12714</v>
      </c>
      <c r="D5" s="53">
        <v>7</v>
      </c>
      <c r="E5" s="53">
        <v>9</v>
      </c>
      <c r="F5" s="53">
        <f t="shared" si="0"/>
        <v>63</v>
      </c>
      <c r="G5" s="53">
        <f t="shared" si="1"/>
        <v>1315</v>
      </c>
      <c r="H5" s="54">
        <f t="shared" si="2"/>
        <v>202</v>
      </c>
    </row>
    <row r="6" spans="1:8">
      <c r="A6" s="52" t="s">
        <v>33</v>
      </c>
      <c r="B6" s="53">
        <v>64727</v>
      </c>
      <c r="C6" s="53">
        <v>11497</v>
      </c>
      <c r="D6" s="53">
        <v>7</v>
      </c>
      <c r="E6" s="53">
        <v>9</v>
      </c>
      <c r="F6" s="53">
        <f t="shared" si="0"/>
        <v>63</v>
      </c>
      <c r="G6" s="53">
        <f t="shared" si="1"/>
        <v>1028</v>
      </c>
      <c r="H6" s="54">
        <f t="shared" si="2"/>
        <v>183</v>
      </c>
    </row>
    <row r="7" spans="1:8">
      <c r="A7" s="52" t="s">
        <v>34</v>
      </c>
      <c r="B7" s="53">
        <v>45700</v>
      </c>
      <c r="C7" s="53">
        <v>9340</v>
      </c>
      <c r="D7" s="53">
        <v>7</v>
      </c>
      <c r="E7" s="53">
        <v>9</v>
      </c>
      <c r="F7" s="53">
        <f t="shared" si="0"/>
        <v>63</v>
      </c>
      <c r="G7" s="53">
        <f t="shared" si="1"/>
        <v>726</v>
      </c>
      <c r="H7" s="54">
        <f t="shared" si="2"/>
        <v>149</v>
      </c>
    </row>
    <row r="8" spans="1:8">
      <c r="A8" s="52" t="s">
        <v>35</v>
      </c>
      <c r="B8" s="53">
        <v>60729</v>
      </c>
      <c r="C8" s="53">
        <v>9507</v>
      </c>
      <c r="D8" s="53">
        <v>7</v>
      </c>
      <c r="E8" s="53">
        <v>9</v>
      </c>
      <c r="F8" s="53">
        <f t="shared" si="0"/>
        <v>63</v>
      </c>
      <c r="G8" s="53">
        <f t="shared" si="1"/>
        <v>964</v>
      </c>
      <c r="H8" s="54">
        <f t="shared" si="2"/>
        <v>151</v>
      </c>
    </row>
    <row r="9" spans="1:8">
      <c r="A9" s="52" t="s">
        <v>36</v>
      </c>
      <c r="B9" s="53">
        <v>54932</v>
      </c>
      <c r="C9" s="53">
        <v>9504</v>
      </c>
      <c r="D9" s="53">
        <v>7</v>
      </c>
      <c r="E9" s="53">
        <v>9</v>
      </c>
      <c r="F9" s="53">
        <f t="shared" si="0"/>
        <v>63</v>
      </c>
      <c r="G9" s="53">
        <f t="shared" si="1"/>
        <v>872</v>
      </c>
      <c r="H9" s="54">
        <f t="shared" si="2"/>
        <v>151</v>
      </c>
    </row>
    <row r="10" spans="1:8">
      <c r="A10" s="52" t="s">
        <v>37</v>
      </c>
      <c r="B10" s="53">
        <v>56156</v>
      </c>
      <c r="C10" s="53">
        <v>8709</v>
      </c>
      <c r="D10" s="53">
        <v>7</v>
      </c>
      <c r="E10" s="53">
        <v>9</v>
      </c>
      <c r="F10" s="53">
        <f t="shared" si="0"/>
        <v>63</v>
      </c>
      <c r="G10" s="53">
        <f t="shared" si="1"/>
        <v>892</v>
      </c>
      <c r="H10" s="54">
        <f t="shared" si="2"/>
        <v>139</v>
      </c>
    </row>
    <row r="11" spans="1:8">
      <c r="A11" s="52" t="s">
        <v>38</v>
      </c>
      <c r="B11" s="53">
        <v>50811</v>
      </c>
      <c r="C11" s="53">
        <v>9591</v>
      </c>
      <c r="D11" s="53">
        <v>7</v>
      </c>
      <c r="E11" s="53">
        <v>9</v>
      </c>
      <c r="F11" s="53">
        <f t="shared" si="0"/>
        <v>63</v>
      </c>
      <c r="G11" s="53">
        <f t="shared" si="1"/>
        <v>807</v>
      </c>
      <c r="H11" s="54">
        <f t="shared" si="2"/>
        <v>153</v>
      </c>
    </row>
    <row r="12" spans="1:8">
      <c r="A12" s="52" t="s">
        <v>39</v>
      </c>
      <c r="B12" s="53">
        <v>59470</v>
      </c>
      <c r="C12" s="53">
        <v>9379</v>
      </c>
      <c r="D12" s="53">
        <v>7</v>
      </c>
      <c r="E12" s="53">
        <v>9</v>
      </c>
      <c r="F12" s="53">
        <f t="shared" si="0"/>
        <v>63</v>
      </c>
      <c r="G12" s="53">
        <f t="shared" si="1"/>
        <v>944</v>
      </c>
      <c r="H12" s="54">
        <f t="shared" si="2"/>
        <v>149</v>
      </c>
    </row>
    <row r="13" spans="1:8">
      <c r="A13" s="52" t="s">
        <v>40</v>
      </c>
      <c r="B13" s="53">
        <v>48341</v>
      </c>
      <c r="C13" s="53">
        <v>9407</v>
      </c>
      <c r="D13" s="53">
        <v>7</v>
      </c>
      <c r="E13" s="53">
        <v>9</v>
      </c>
      <c r="F13" s="53">
        <f t="shared" si="0"/>
        <v>63</v>
      </c>
      <c r="G13" s="53">
        <f t="shared" si="1"/>
        <v>768</v>
      </c>
      <c r="H13" s="54">
        <f t="shared" si="2"/>
        <v>150</v>
      </c>
    </row>
    <row r="14" spans="1:8">
      <c r="A14" s="52" t="s">
        <v>41</v>
      </c>
      <c r="B14" s="53">
        <v>53306</v>
      </c>
      <c r="C14" s="53">
        <v>8046</v>
      </c>
      <c r="D14" s="53">
        <v>7</v>
      </c>
      <c r="E14" s="53">
        <v>9</v>
      </c>
      <c r="F14" s="53">
        <f t="shared" si="0"/>
        <v>63</v>
      </c>
      <c r="G14" s="53">
        <f t="shared" si="1"/>
        <v>847</v>
      </c>
      <c r="H14" s="54">
        <f t="shared" si="2"/>
        <v>128</v>
      </c>
    </row>
    <row r="15" spans="1:8">
      <c r="A15" s="52" t="s">
        <v>42</v>
      </c>
      <c r="B15" s="53">
        <v>76898</v>
      </c>
      <c r="C15" s="53">
        <v>9178</v>
      </c>
      <c r="D15" s="53">
        <v>7</v>
      </c>
      <c r="E15" s="53">
        <v>9</v>
      </c>
      <c r="F15" s="53">
        <f t="shared" si="0"/>
        <v>63</v>
      </c>
      <c r="G15" s="53">
        <f t="shared" si="1"/>
        <v>1221</v>
      </c>
      <c r="H15" s="54">
        <f t="shared" si="2"/>
        <v>146</v>
      </c>
    </row>
    <row r="16" spans="1:8">
      <c r="A16" s="52" t="s">
        <v>43</v>
      </c>
      <c r="B16" s="53">
        <v>67085</v>
      </c>
      <c r="C16" s="53">
        <v>7969</v>
      </c>
      <c r="D16" s="53">
        <v>7</v>
      </c>
      <c r="E16" s="53">
        <v>9</v>
      </c>
      <c r="F16" s="53">
        <f t="shared" si="0"/>
        <v>63</v>
      </c>
      <c r="G16" s="53">
        <f t="shared" si="1"/>
        <v>1065</v>
      </c>
      <c r="H16" s="54">
        <f t="shared" si="2"/>
        <v>127</v>
      </c>
    </row>
    <row r="17" spans="1:8">
      <c r="A17" s="52" t="s">
        <v>44</v>
      </c>
      <c r="B17" s="53">
        <v>68549</v>
      </c>
      <c r="C17" s="53">
        <v>8791</v>
      </c>
      <c r="D17" s="53">
        <v>7</v>
      </c>
      <c r="E17" s="53">
        <v>9</v>
      </c>
      <c r="F17" s="53">
        <f t="shared" si="0"/>
        <v>63</v>
      </c>
      <c r="G17" s="53">
        <f t="shared" si="1"/>
        <v>1089</v>
      </c>
      <c r="H17" s="54">
        <f t="shared" si="2"/>
        <v>140</v>
      </c>
    </row>
    <row r="18" spans="1:8">
      <c r="A18" s="52" t="s">
        <v>45</v>
      </c>
      <c r="B18" s="53">
        <v>88309</v>
      </c>
      <c r="C18" s="53">
        <v>13999</v>
      </c>
      <c r="D18" s="53">
        <v>7</v>
      </c>
      <c r="E18" s="53">
        <v>9</v>
      </c>
      <c r="F18" s="53">
        <f t="shared" si="0"/>
        <v>63</v>
      </c>
      <c r="G18" s="53">
        <f t="shared" si="1"/>
        <v>1402</v>
      </c>
      <c r="H18" s="54">
        <f t="shared" si="2"/>
        <v>223</v>
      </c>
    </row>
    <row r="19" spans="1:8">
      <c r="A19" s="52" t="s">
        <v>46</v>
      </c>
      <c r="B19" s="53">
        <v>87839</v>
      </c>
      <c r="C19" s="53">
        <v>15036</v>
      </c>
      <c r="D19" s="53">
        <v>7</v>
      </c>
      <c r="E19" s="53">
        <v>9</v>
      </c>
      <c r="F19" s="53">
        <f t="shared" si="0"/>
        <v>63</v>
      </c>
      <c r="G19" s="53">
        <f t="shared" si="1"/>
        <v>1395</v>
      </c>
      <c r="H19" s="54">
        <f t="shared" si="2"/>
        <v>239</v>
      </c>
    </row>
    <row r="20" spans="1:8">
      <c r="A20" s="52" t="s">
        <v>47</v>
      </c>
      <c r="B20" s="53">
        <v>44537</v>
      </c>
      <c r="C20" s="53">
        <v>7827</v>
      </c>
      <c r="D20" s="53">
        <v>7</v>
      </c>
      <c r="E20" s="53">
        <v>9</v>
      </c>
      <c r="F20" s="53">
        <f t="shared" si="0"/>
        <v>63</v>
      </c>
      <c r="G20" s="53">
        <f t="shared" si="1"/>
        <v>707</v>
      </c>
      <c r="H20" s="54">
        <f t="shared" si="2"/>
        <v>125</v>
      </c>
    </row>
    <row r="21" spans="1:8">
      <c r="A21" s="52" t="s">
        <v>48</v>
      </c>
      <c r="B21" s="53">
        <v>53443</v>
      </c>
      <c r="C21" s="53">
        <v>8350</v>
      </c>
      <c r="D21" s="53">
        <v>7</v>
      </c>
      <c r="E21" s="53">
        <v>9</v>
      </c>
      <c r="F21" s="53">
        <f t="shared" si="0"/>
        <v>63</v>
      </c>
      <c r="G21" s="53">
        <f t="shared" si="1"/>
        <v>849</v>
      </c>
      <c r="H21" s="54">
        <f t="shared" si="2"/>
        <v>133</v>
      </c>
    </row>
    <row r="22" spans="1:8">
      <c r="A22" s="52" t="s">
        <v>49</v>
      </c>
      <c r="B22" s="53">
        <v>49129</v>
      </c>
      <c r="C22" s="53">
        <v>7593</v>
      </c>
      <c r="D22" s="53">
        <v>7</v>
      </c>
      <c r="E22" s="53">
        <v>9</v>
      </c>
      <c r="F22" s="53">
        <f t="shared" si="0"/>
        <v>63</v>
      </c>
      <c r="G22" s="53">
        <f t="shared" si="1"/>
        <v>780</v>
      </c>
      <c r="H22" s="54">
        <f t="shared" si="2"/>
        <v>121</v>
      </c>
    </row>
    <row r="23" spans="1:8">
      <c r="A23" s="52" t="s">
        <v>50</v>
      </c>
      <c r="B23" s="53">
        <v>57539</v>
      </c>
      <c r="C23" s="53">
        <v>8348</v>
      </c>
      <c r="D23" s="53">
        <v>7</v>
      </c>
      <c r="E23" s="53">
        <v>9</v>
      </c>
      <c r="F23" s="53">
        <f t="shared" si="0"/>
        <v>63</v>
      </c>
      <c r="G23" s="53">
        <f t="shared" si="1"/>
        <v>914</v>
      </c>
      <c r="H23" s="54">
        <f t="shared" si="2"/>
        <v>133</v>
      </c>
    </row>
    <row r="24" spans="1:8">
      <c r="A24" s="52" t="s">
        <v>51</v>
      </c>
      <c r="B24" s="53">
        <v>48424</v>
      </c>
      <c r="C24" s="53">
        <v>8141</v>
      </c>
      <c r="D24" s="53">
        <v>7</v>
      </c>
      <c r="E24" s="53">
        <v>9</v>
      </c>
      <c r="F24" s="53">
        <f t="shared" si="0"/>
        <v>63</v>
      </c>
      <c r="G24" s="53">
        <f t="shared" si="1"/>
        <v>769</v>
      </c>
      <c r="H24" s="54">
        <f t="shared" si="2"/>
        <v>130</v>
      </c>
    </row>
    <row r="25" spans="1:8">
      <c r="A25" s="52" t="s">
        <v>52</v>
      </c>
      <c r="B25" s="53">
        <v>62486</v>
      </c>
      <c r="C25" s="53">
        <v>9780</v>
      </c>
      <c r="D25" s="53">
        <v>7</v>
      </c>
      <c r="E25" s="53">
        <v>9</v>
      </c>
      <c r="F25" s="53">
        <f t="shared" si="0"/>
        <v>63</v>
      </c>
      <c r="G25" s="53">
        <f t="shared" si="1"/>
        <v>992</v>
      </c>
      <c r="H25" s="54">
        <f t="shared" si="2"/>
        <v>156</v>
      </c>
    </row>
    <row r="26" spans="1:8">
      <c r="A26" s="52" t="s">
        <v>53</v>
      </c>
      <c r="B26" s="53">
        <v>55978</v>
      </c>
      <c r="C26" s="53">
        <v>9400</v>
      </c>
      <c r="D26" s="53">
        <v>7</v>
      </c>
      <c r="E26" s="53">
        <v>9</v>
      </c>
      <c r="F26" s="53">
        <f t="shared" si="0"/>
        <v>63</v>
      </c>
      <c r="G26" s="53">
        <f t="shared" si="1"/>
        <v>889</v>
      </c>
      <c r="H26" s="54">
        <f t="shared" si="2"/>
        <v>150</v>
      </c>
    </row>
    <row r="27" spans="1:8">
      <c r="A27" s="52" t="s">
        <v>54</v>
      </c>
      <c r="B27" s="53">
        <v>70519</v>
      </c>
      <c r="C27" s="53">
        <v>10946</v>
      </c>
      <c r="D27" s="53">
        <v>7</v>
      </c>
      <c r="E27" s="53">
        <v>9</v>
      </c>
      <c r="F27" s="53">
        <f t="shared" si="0"/>
        <v>63</v>
      </c>
      <c r="G27" s="53">
        <f t="shared" si="1"/>
        <v>1120</v>
      </c>
      <c r="H27" s="54">
        <f t="shared" si="2"/>
        <v>174</v>
      </c>
    </row>
    <row r="28" spans="1:8">
      <c r="A28" s="52" t="s">
        <v>55</v>
      </c>
      <c r="B28" s="53">
        <v>79843</v>
      </c>
      <c r="C28" s="53">
        <v>9972</v>
      </c>
      <c r="D28" s="53">
        <v>7</v>
      </c>
      <c r="E28" s="53">
        <v>9</v>
      </c>
      <c r="F28" s="53">
        <f t="shared" si="0"/>
        <v>63</v>
      </c>
      <c r="G28" s="53">
        <f t="shared" si="1"/>
        <v>1268</v>
      </c>
      <c r="H28" s="54">
        <f t="shared" si="2"/>
        <v>159</v>
      </c>
    </row>
    <row r="29" spans="1:8">
      <c r="A29" s="52" t="s">
        <v>56</v>
      </c>
      <c r="B29" s="53">
        <v>50742</v>
      </c>
      <c r="C29" s="53">
        <v>10586</v>
      </c>
      <c r="D29" s="53">
        <v>7</v>
      </c>
      <c r="E29" s="53">
        <v>9</v>
      </c>
      <c r="F29" s="53">
        <f t="shared" si="0"/>
        <v>63</v>
      </c>
      <c r="G29" s="53">
        <f t="shared" si="1"/>
        <v>806</v>
      </c>
      <c r="H29" s="54">
        <f t="shared" si="2"/>
        <v>169</v>
      </c>
    </row>
    <row r="30" spans="1:8">
      <c r="A30" s="52" t="s">
        <v>57</v>
      </c>
      <c r="B30" s="53">
        <v>60657</v>
      </c>
      <c r="C30" s="53">
        <v>9797</v>
      </c>
      <c r="D30" s="53">
        <v>7</v>
      </c>
      <c r="E30" s="53">
        <v>9</v>
      </c>
      <c r="F30" s="53">
        <f t="shared" si="0"/>
        <v>63</v>
      </c>
      <c r="G30" s="53">
        <f t="shared" si="1"/>
        <v>963</v>
      </c>
      <c r="H30" s="54">
        <f t="shared" si="2"/>
        <v>156</v>
      </c>
    </row>
    <row r="31" spans="1:8">
      <c r="A31" s="52" t="s">
        <v>58</v>
      </c>
      <c r="B31" s="53">
        <v>56797</v>
      </c>
      <c r="C31" s="53">
        <v>9264</v>
      </c>
      <c r="D31" s="53">
        <v>7</v>
      </c>
      <c r="E31" s="53">
        <v>9</v>
      </c>
      <c r="F31" s="53">
        <f t="shared" si="0"/>
        <v>63</v>
      </c>
      <c r="G31" s="53">
        <f t="shared" si="1"/>
        <v>902</v>
      </c>
      <c r="H31" s="54">
        <f t="shared" si="2"/>
        <v>148</v>
      </c>
    </row>
    <row r="32" spans="1:8">
      <c r="A32" s="52" t="s">
        <v>59</v>
      </c>
      <c r="B32" s="53">
        <v>48940</v>
      </c>
      <c r="C32" s="53">
        <v>9044</v>
      </c>
      <c r="D32" s="53">
        <v>7</v>
      </c>
      <c r="E32" s="53">
        <v>9</v>
      </c>
      <c r="F32" s="53">
        <f t="shared" si="0"/>
        <v>63</v>
      </c>
      <c r="G32" s="53">
        <f t="shared" si="1"/>
        <v>777</v>
      </c>
      <c r="H32" s="54">
        <f t="shared" si="2"/>
        <v>144</v>
      </c>
    </row>
    <row r="33" spans="1:8" ht="17.5" thickBot="1">
      <c r="A33" s="55" t="s">
        <v>17</v>
      </c>
      <c r="B33" s="56">
        <f>SUM(B2:B32)</f>
        <v>1839147</v>
      </c>
      <c r="C33" s="56">
        <f>SUM(C2:C32)</f>
        <v>293900</v>
      </c>
      <c r="D33" s="56"/>
      <c r="E33" s="56"/>
      <c r="F33" s="56">
        <f t="shared" ref="F33" si="3">SUM(F2:F32)</f>
        <v>1953</v>
      </c>
      <c r="G33" s="56"/>
      <c r="H33" s="57"/>
    </row>
    <row r="34" spans="1:8" ht="17.5" thickBot="1">
      <c r="A34" s="58" t="s">
        <v>18</v>
      </c>
      <c r="B34" s="59"/>
      <c r="C34" s="59"/>
      <c r="D34" s="59"/>
      <c r="E34" s="59"/>
      <c r="F34" s="59"/>
      <c r="G34" s="47">
        <f>ROUNDUP(B33/F33,0)</f>
        <v>942</v>
      </c>
      <c r="H34" s="48">
        <f>ROUNDUP(C33/F33,0)</f>
        <v>151</v>
      </c>
    </row>
  </sheetData>
  <mergeCells count="1">
    <mergeCell ref="A34:F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DPS平均拣货能力</vt:lpstr>
      <vt:lpstr>PDA拣货效率分析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董药药</dc:creator>
  <cp:lastModifiedBy>董药药</cp:lastModifiedBy>
  <dcterms:created xsi:type="dcterms:W3CDTF">2015-06-05T18:19:34Z</dcterms:created>
  <dcterms:modified xsi:type="dcterms:W3CDTF">2021-03-01T06:32:42Z</dcterms:modified>
</cp:coreProperties>
</file>